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5187BB3-8700-4EA9-9C6D-CDF366309E78}" xr6:coauthVersionLast="47" xr6:coauthVersionMax="47" xr10:uidLastSave="{00000000-0000-0000-0000-000000000000}"/>
  <bookViews>
    <workbookView xWindow="390" yWindow="210" windowWidth="26025" windowHeight="15390" tabRatio="924" xr2:uid="{00000000-000D-0000-FFFF-FFFF00000000}"/>
  </bookViews>
  <sheets>
    <sheet name="基本情報" sheetId="18" r:id="rId1"/>
    <sheet name="作業用データ（非表示）" sheetId="26" state="hidden" r:id="rId2"/>
    <sheet name="様式第１号（交付申請書）" sheetId="8" r:id="rId3"/>
    <sheet name="別紙2-1（新規）" sheetId="4" r:id="rId4"/>
    <sheet name="別紙2-2（新規）" sheetId="41" r:id="rId5"/>
    <sheet name="別紙2-2（新規）附表（購入予定物品一覧）" sheetId="40" r:id="rId6"/>
    <sheet name="別紙2-2（新規）附表（個人防護具積算）" sheetId="42" r:id="rId7"/>
    <sheet name="予算書抄本（新規）" sheetId="16" r:id="rId8"/>
    <sheet name="補助条件確認書（新規）" sheetId="49" r:id="rId9"/>
    <sheet name="整備理由書（新規）" sheetId="19" r:id="rId10"/>
    <sheet name="購入理由書（新規）" sheetId="31" r:id="rId11"/>
    <sheet name="様式第２号（変更申請書）" sheetId="10" r:id="rId12"/>
    <sheet name="別紙2-1（変更）" sheetId="33" r:id="rId13"/>
    <sheet name="別紙2-2（変更）" sheetId="45" r:id="rId14"/>
    <sheet name="別紙2-2（変更）附表（購入予定物品一覧）" sheetId="44" r:id="rId15"/>
    <sheet name="別紙2-2（変更）附表（個人防護具積算）" sheetId="43" r:id="rId16"/>
    <sheet name="予算書抄本（変更）" sheetId="22" r:id="rId17"/>
    <sheet name="補助条件確認書（変更）" sheetId="50" r:id="rId18"/>
    <sheet name="整備理由書（変更）" sheetId="23" r:id="rId19"/>
    <sheet name="購入理由書（変更）" sheetId="36" r:id="rId20"/>
    <sheet name="様式第３号（中止廃止申請）" sheetId="27" r:id="rId21"/>
    <sheet name="様式第４号（概算払請求書）" sheetId="28" r:id="rId22"/>
    <sheet name="様式第５号（実績報告書）" sheetId="13" r:id="rId23"/>
    <sheet name="別紙2-3" sheetId="6" r:id="rId24"/>
    <sheet name="別紙2-4" sheetId="48" r:id="rId25"/>
    <sheet name="別紙2-4附表（購入物品一覧）" sheetId="47" r:id="rId26"/>
    <sheet name="別紙2-4附表（個人防護具積算）" sheetId="46" r:id="rId27"/>
    <sheet name="決算書抄本" sheetId="25" r:id="rId28"/>
    <sheet name="補助条件確認書（実績）" sheetId="51" r:id="rId29"/>
    <sheet name="様式第６号（請求書）" sheetId="29" r:id="rId30"/>
    <sheet name="様式第７号（消費税仕入控除）" sheetId="30" r:id="rId31"/>
  </sheets>
  <definedNames>
    <definedName name="_xlnm.Print_Area" localSheetId="0">基本情報!$A$1:$J$22</definedName>
    <definedName name="_xlnm.Print_Area" localSheetId="27">決算書抄本!$A$1:$M$36</definedName>
    <definedName name="_xlnm.Print_Area" localSheetId="10">'購入理由書（新規）'!$A$1:$U$36</definedName>
    <definedName name="_xlnm.Print_Area" localSheetId="19">'購入理由書（変更）'!$A$1:$U$36</definedName>
    <definedName name="_xlnm.Print_Area" localSheetId="9">'整備理由書（新規）'!$A$1:$U$37</definedName>
    <definedName name="_xlnm.Print_Area" localSheetId="18">'整備理由書（変更）'!$A$1:$U$37</definedName>
    <definedName name="_xlnm.Print_Area" localSheetId="3">'別紙2-1（新規）'!$A$1:$K$19</definedName>
    <definedName name="_xlnm.Print_Area" localSheetId="12">'別紙2-1（変更）'!$A$1:$K$19</definedName>
    <definedName name="_xlnm.Print_Area" localSheetId="4">'別紙2-2（新規）'!$A$1:$N$19</definedName>
    <definedName name="_xlnm.Print_Area" localSheetId="6">'別紙2-2（新規）附表（個人防護具積算）'!$A$1:$H$21</definedName>
    <definedName name="_xlnm.Print_Area" localSheetId="5">'別紙2-2（新規）附表（購入予定物品一覧）'!$A$1:$I$133</definedName>
    <definedName name="_xlnm.Print_Area" localSheetId="13">'別紙2-2（変更）'!$A$1:$N$19</definedName>
    <definedName name="_xlnm.Print_Area" localSheetId="15">'別紙2-2（変更）附表（個人防護具積算）'!$A$1:$H$21</definedName>
    <definedName name="_xlnm.Print_Area" localSheetId="14">'別紙2-2（変更）附表（購入予定物品一覧）'!$A$1:$I$133</definedName>
    <definedName name="_xlnm.Print_Area" localSheetId="23">'別紙2-3'!$A$1:$L$19</definedName>
    <definedName name="_xlnm.Print_Area" localSheetId="24">'別紙2-4'!$A$1:$N$19</definedName>
    <definedName name="_xlnm.Print_Area" localSheetId="26">'別紙2-4附表（個人防護具積算）'!$A$1:$H$21</definedName>
    <definedName name="_xlnm.Print_Area" localSheetId="25">'別紙2-4附表（購入物品一覧）'!$A$1:$I$133</definedName>
    <definedName name="_xlnm.Print_Area" localSheetId="28">'補助条件確認書（実績）'!$A$1:$U$26</definedName>
    <definedName name="_xlnm.Print_Area" localSheetId="8">'補助条件確認書（新規）'!$A$1:$U$26</definedName>
    <definedName name="_xlnm.Print_Area" localSheetId="17">'補助条件確認書（変更）'!$A$1:$U$26</definedName>
    <definedName name="_xlnm.Print_Area" localSheetId="7">'予算書抄本（新規）'!$A$1:$M$36</definedName>
    <definedName name="_xlnm.Print_Area" localSheetId="16">'予算書抄本（変更）'!$A$1:$M$36</definedName>
    <definedName name="_xlnm.Print_Area" localSheetId="2">'様式第１号（交付申請書）'!$A$1:$W$34</definedName>
    <definedName name="_xlnm.Print_Area" localSheetId="11">'様式第２号（変更申請書）'!$A$1:$W$39</definedName>
    <definedName name="_xlnm.Print_Area" localSheetId="20">'様式第３号（中止廃止申請）'!$A$1:$W$39</definedName>
    <definedName name="_xlnm.Print_Area" localSheetId="21">'様式第４号（概算払請求書）'!$A$1:$W$38</definedName>
    <definedName name="_xlnm.Print_Area" localSheetId="22">'様式第５号（実績報告書）'!$A$1:$W$30</definedName>
    <definedName name="_xlnm.Print_Area" localSheetId="29">'様式第６号（請求書）'!$A$1:$W$38</definedName>
    <definedName name="_xlnm.Print_Area" localSheetId="30">'様式第７号（消費税仕入控除）'!$A$1:$W$39</definedName>
    <definedName name="_xlnm.Print_Titles" localSheetId="5">'別紙2-2（新規）附表（購入予定物品一覧）'!$21:$22</definedName>
    <definedName name="_xlnm.Print_Titles" localSheetId="14">'別紙2-2（変更）附表（購入予定物品一覧）'!$21:$22</definedName>
    <definedName name="_xlnm.Print_Titles" localSheetId="25">'別紙2-4附表（購入物品一覧）'!$21:$22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44" l="1"/>
  <c r="J14" i="40"/>
  <c r="M12" i="8"/>
  <c r="G31" i="16"/>
  <c r="M12" i="10"/>
  <c r="G31" i="22"/>
  <c r="M11" i="27"/>
  <c r="M28" i="28"/>
  <c r="M12" i="13"/>
  <c r="G31" i="25"/>
  <c r="M28" i="29"/>
  <c r="M11" i="30"/>
  <c r="M9" i="30"/>
  <c r="M26" i="29"/>
  <c r="G28" i="25"/>
  <c r="M10" i="13"/>
  <c r="M26" i="28"/>
  <c r="M9" i="27"/>
  <c r="G28" i="22"/>
  <c r="M10" i="10"/>
  <c r="G28" i="16"/>
  <c r="M10" i="8"/>
  <c r="O12" i="6" l="1"/>
  <c r="M133" i="47"/>
  <c r="N133" i="47" s="1"/>
  <c r="M132" i="47"/>
  <c r="N132" i="47" s="1"/>
  <c r="M131" i="47"/>
  <c r="N131" i="47" s="1"/>
  <c r="M130" i="47"/>
  <c r="N130" i="47" s="1"/>
  <c r="M129" i="47"/>
  <c r="N129" i="47" s="1"/>
  <c r="M128" i="47"/>
  <c r="N128" i="47" s="1"/>
  <c r="M127" i="47"/>
  <c r="N127" i="47" s="1"/>
  <c r="M126" i="47"/>
  <c r="N126" i="47" s="1"/>
  <c r="M125" i="47"/>
  <c r="N125" i="47" s="1"/>
  <c r="M124" i="47"/>
  <c r="N124" i="47" s="1"/>
  <c r="M123" i="47"/>
  <c r="N123" i="47" s="1"/>
  <c r="M122" i="47"/>
  <c r="N122" i="47" s="1"/>
  <c r="M121" i="47"/>
  <c r="N121" i="47" s="1"/>
  <c r="M120" i="47"/>
  <c r="N120" i="47" s="1"/>
  <c r="M119" i="47"/>
  <c r="N119" i="47" s="1"/>
  <c r="M118" i="47"/>
  <c r="N118" i="47" s="1"/>
  <c r="M117" i="47"/>
  <c r="N117" i="47" s="1"/>
  <c r="M116" i="47"/>
  <c r="N116" i="47" s="1"/>
  <c r="M115" i="47"/>
  <c r="N115" i="47" s="1"/>
  <c r="M114" i="47"/>
  <c r="N114" i="47" s="1"/>
  <c r="M113" i="47"/>
  <c r="N113" i="47" s="1"/>
  <c r="M112" i="47"/>
  <c r="N112" i="47" s="1"/>
  <c r="M111" i="47"/>
  <c r="N111" i="47" s="1"/>
  <c r="M110" i="47"/>
  <c r="N110" i="47" s="1"/>
  <c r="M109" i="47"/>
  <c r="N109" i="47" s="1"/>
  <c r="M108" i="47"/>
  <c r="N108" i="47" s="1"/>
  <c r="M107" i="47"/>
  <c r="N107" i="47" s="1"/>
  <c r="M106" i="47"/>
  <c r="N106" i="47" s="1"/>
  <c r="M105" i="47"/>
  <c r="N105" i="47" s="1"/>
  <c r="M104" i="47"/>
  <c r="N104" i="47" s="1"/>
  <c r="M103" i="47"/>
  <c r="N103" i="47" s="1"/>
  <c r="M102" i="47"/>
  <c r="N102" i="47" s="1"/>
  <c r="M101" i="47"/>
  <c r="N101" i="47" s="1"/>
  <c r="M100" i="47"/>
  <c r="N100" i="47" s="1"/>
  <c r="M99" i="47"/>
  <c r="N99" i="47" s="1"/>
  <c r="M98" i="47"/>
  <c r="N98" i="47" s="1"/>
  <c r="M97" i="47"/>
  <c r="N97" i="47" s="1"/>
  <c r="M96" i="47"/>
  <c r="N96" i="47" s="1"/>
  <c r="M95" i="47"/>
  <c r="N95" i="47" s="1"/>
  <c r="M94" i="47"/>
  <c r="N94" i="47" s="1"/>
  <c r="M93" i="47"/>
  <c r="N93" i="47" s="1"/>
  <c r="M92" i="47"/>
  <c r="N92" i="47" s="1"/>
  <c r="M91" i="47"/>
  <c r="N91" i="47" s="1"/>
  <c r="M90" i="47"/>
  <c r="N90" i="47" s="1"/>
  <c r="M89" i="47"/>
  <c r="N89" i="47" s="1"/>
  <c r="M88" i="47"/>
  <c r="N88" i="47" s="1"/>
  <c r="M87" i="47"/>
  <c r="N87" i="47" s="1"/>
  <c r="M86" i="47"/>
  <c r="N86" i="47" s="1"/>
  <c r="M85" i="47"/>
  <c r="N85" i="47" s="1"/>
  <c r="M84" i="47"/>
  <c r="N84" i="47" s="1"/>
  <c r="M83" i="47"/>
  <c r="N83" i="47" s="1"/>
  <c r="M82" i="47"/>
  <c r="N82" i="47" s="1"/>
  <c r="M81" i="47"/>
  <c r="N81" i="47" s="1"/>
  <c r="M80" i="47"/>
  <c r="N80" i="47" s="1"/>
  <c r="M79" i="47"/>
  <c r="N79" i="47" s="1"/>
  <c r="M78" i="47"/>
  <c r="N78" i="47" s="1"/>
  <c r="M77" i="47"/>
  <c r="N77" i="47" s="1"/>
  <c r="M76" i="47"/>
  <c r="N76" i="47" s="1"/>
  <c r="M75" i="47"/>
  <c r="N75" i="47" s="1"/>
  <c r="M74" i="47"/>
  <c r="N74" i="47" s="1"/>
  <c r="M73" i="47"/>
  <c r="N73" i="47" s="1"/>
  <c r="M72" i="47"/>
  <c r="N72" i="47" s="1"/>
  <c r="M71" i="47"/>
  <c r="N71" i="47" s="1"/>
  <c r="M70" i="47"/>
  <c r="N70" i="47" s="1"/>
  <c r="M69" i="47"/>
  <c r="N69" i="47" s="1"/>
  <c r="M68" i="47"/>
  <c r="N68" i="47" s="1"/>
  <c r="M67" i="47"/>
  <c r="N67" i="47" s="1"/>
  <c r="M66" i="47"/>
  <c r="N66" i="47" s="1"/>
  <c r="M65" i="47"/>
  <c r="N65" i="47" s="1"/>
  <c r="M64" i="47"/>
  <c r="N64" i="47" s="1"/>
  <c r="M63" i="47"/>
  <c r="N63" i="47" s="1"/>
  <c r="M62" i="47"/>
  <c r="N62" i="47" s="1"/>
  <c r="M61" i="47"/>
  <c r="N61" i="47" s="1"/>
  <c r="M60" i="47"/>
  <c r="N60" i="47" s="1"/>
  <c r="M59" i="47"/>
  <c r="N59" i="47" s="1"/>
  <c r="M58" i="47"/>
  <c r="N58" i="47" s="1"/>
  <c r="M57" i="47"/>
  <c r="N57" i="47" s="1"/>
  <c r="M56" i="47"/>
  <c r="N56" i="47" s="1"/>
  <c r="M55" i="47"/>
  <c r="N55" i="47" s="1"/>
  <c r="M54" i="47"/>
  <c r="N54" i="47" s="1"/>
  <c r="M53" i="47"/>
  <c r="N53" i="47" s="1"/>
  <c r="M52" i="47"/>
  <c r="N52" i="47" s="1"/>
  <c r="M51" i="47"/>
  <c r="N51" i="47" s="1"/>
  <c r="M50" i="47"/>
  <c r="N50" i="47" s="1"/>
  <c r="M49" i="47"/>
  <c r="N49" i="47" s="1"/>
  <c r="M48" i="47"/>
  <c r="N48" i="47" s="1"/>
  <c r="M47" i="47"/>
  <c r="N47" i="47" s="1"/>
  <c r="M46" i="47"/>
  <c r="N46" i="47" s="1"/>
  <c r="M45" i="47"/>
  <c r="N45" i="47" s="1"/>
  <c r="M44" i="47"/>
  <c r="N44" i="47" s="1"/>
  <c r="M43" i="47"/>
  <c r="N43" i="47" s="1"/>
  <c r="M42" i="47"/>
  <c r="N42" i="47" s="1"/>
  <c r="M41" i="47"/>
  <c r="N41" i="47" s="1"/>
  <c r="M40" i="47"/>
  <c r="N40" i="47" s="1"/>
  <c r="M39" i="47"/>
  <c r="N39" i="47" s="1"/>
  <c r="M38" i="47"/>
  <c r="N38" i="47" s="1"/>
  <c r="M37" i="47"/>
  <c r="N37" i="47" s="1"/>
  <c r="M36" i="47"/>
  <c r="N36" i="47" s="1"/>
  <c r="M35" i="47"/>
  <c r="N35" i="47" s="1"/>
  <c r="M34" i="47"/>
  <c r="N34" i="47" s="1"/>
  <c r="M33" i="47"/>
  <c r="N33" i="47" s="1"/>
  <c r="M32" i="47"/>
  <c r="N32" i="47" s="1"/>
  <c r="M31" i="47"/>
  <c r="N31" i="47" s="1"/>
  <c r="M30" i="47"/>
  <c r="N30" i="47" s="1"/>
  <c r="M29" i="47"/>
  <c r="N29" i="47" s="1"/>
  <c r="M28" i="47"/>
  <c r="N28" i="47" s="1"/>
  <c r="M27" i="47"/>
  <c r="N27" i="47" s="1"/>
  <c r="M26" i="47"/>
  <c r="N26" i="47" s="1"/>
  <c r="M25" i="47"/>
  <c r="N25" i="47" s="1"/>
  <c r="M24" i="47"/>
  <c r="N24" i="47" s="1"/>
  <c r="M23" i="47"/>
  <c r="N23" i="47" s="1"/>
  <c r="J13" i="47"/>
  <c r="O16" i="6" s="1"/>
  <c r="J12" i="47"/>
  <c r="O15" i="6" s="1"/>
  <c r="J11" i="47"/>
  <c r="J10" i="47"/>
  <c r="O13" i="6" s="1"/>
  <c r="J9" i="47"/>
  <c r="J8" i="47"/>
  <c r="O11" i="6" s="1"/>
  <c r="J7" i="47"/>
  <c r="O9" i="6" s="1"/>
  <c r="J6" i="47"/>
  <c r="O8" i="6" s="1"/>
  <c r="G131" i="47"/>
  <c r="G130" i="47"/>
  <c r="G129" i="47"/>
  <c r="G128" i="47"/>
  <c r="G127" i="47"/>
  <c r="G126" i="47"/>
  <c r="G125" i="47"/>
  <c r="G124" i="47"/>
  <c r="G123" i="47"/>
  <c r="G122" i="47"/>
  <c r="G121" i="47"/>
  <c r="G120" i="47"/>
  <c r="G119" i="47"/>
  <c r="G118" i="47"/>
  <c r="G117" i="47"/>
  <c r="G116" i="47"/>
  <c r="G115" i="47"/>
  <c r="G114" i="47"/>
  <c r="G113" i="47"/>
  <c r="G112" i="47"/>
  <c r="G111" i="47"/>
  <c r="G110" i="47"/>
  <c r="G109" i="47"/>
  <c r="G108" i="47"/>
  <c r="G107" i="47"/>
  <c r="G106" i="47"/>
  <c r="G105" i="47"/>
  <c r="G104" i="47"/>
  <c r="G103" i="47"/>
  <c r="G102" i="47"/>
  <c r="G101" i="47"/>
  <c r="G100" i="47"/>
  <c r="G99" i="47"/>
  <c r="G98" i="47"/>
  <c r="G97" i="47"/>
  <c r="G96" i="47"/>
  <c r="G95" i="47"/>
  <c r="G94" i="47"/>
  <c r="G93" i="47"/>
  <c r="G92" i="47"/>
  <c r="G91" i="47"/>
  <c r="G90" i="47"/>
  <c r="G89" i="47"/>
  <c r="G88" i="47"/>
  <c r="G87" i="47"/>
  <c r="G86" i="47"/>
  <c r="G85" i="47"/>
  <c r="G84" i="47"/>
  <c r="G83" i="47"/>
  <c r="G82" i="47"/>
  <c r="G81" i="47"/>
  <c r="G80" i="47"/>
  <c r="G79" i="47"/>
  <c r="G78" i="47"/>
  <c r="G77" i="47"/>
  <c r="G76" i="47"/>
  <c r="G75" i="47"/>
  <c r="G74" i="47"/>
  <c r="G73" i="47"/>
  <c r="G72" i="47"/>
  <c r="G71" i="47"/>
  <c r="G70" i="47"/>
  <c r="G69" i="47"/>
  <c r="G68" i="47"/>
  <c r="G67" i="47"/>
  <c r="G66" i="47"/>
  <c r="G65" i="47"/>
  <c r="G64" i="47"/>
  <c r="G63" i="47"/>
  <c r="G62" i="47"/>
  <c r="G61" i="47"/>
  <c r="G60" i="47"/>
  <c r="G59" i="47"/>
  <c r="G58" i="47"/>
  <c r="G57" i="47"/>
  <c r="G56" i="47"/>
  <c r="G55" i="47"/>
  <c r="G54" i="47"/>
  <c r="G53" i="47"/>
  <c r="G52" i="47"/>
  <c r="G51" i="47"/>
  <c r="M133" i="44"/>
  <c r="N133" i="44" s="1"/>
  <c r="M132" i="44"/>
  <c r="N132" i="44" s="1"/>
  <c r="M131" i="44"/>
  <c r="N131" i="44" s="1"/>
  <c r="M130" i="44"/>
  <c r="N130" i="44" s="1"/>
  <c r="M129" i="44"/>
  <c r="N129" i="44" s="1"/>
  <c r="M128" i="44"/>
  <c r="N128" i="44" s="1"/>
  <c r="M127" i="44"/>
  <c r="N127" i="44" s="1"/>
  <c r="M126" i="44"/>
  <c r="N126" i="44" s="1"/>
  <c r="M125" i="44"/>
  <c r="N125" i="44" s="1"/>
  <c r="M124" i="44"/>
  <c r="N124" i="44" s="1"/>
  <c r="M123" i="44"/>
  <c r="N123" i="44" s="1"/>
  <c r="M122" i="44"/>
  <c r="N122" i="44" s="1"/>
  <c r="M121" i="44"/>
  <c r="N121" i="44" s="1"/>
  <c r="M120" i="44"/>
  <c r="N120" i="44" s="1"/>
  <c r="M119" i="44"/>
  <c r="N119" i="44" s="1"/>
  <c r="M118" i="44"/>
  <c r="N118" i="44" s="1"/>
  <c r="M117" i="44"/>
  <c r="N117" i="44" s="1"/>
  <c r="M116" i="44"/>
  <c r="N116" i="44" s="1"/>
  <c r="M115" i="44"/>
  <c r="N115" i="44" s="1"/>
  <c r="M114" i="44"/>
  <c r="N114" i="44" s="1"/>
  <c r="M113" i="44"/>
  <c r="N113" i="44" s="1"/>
  <c r="M112" i="44"/>
  <c r="N112" i="44" s="1"/>
  <c r="M111" i="44"/>
  <c r="N111" i="44" s="1"/>
  <c r="M110" i="44"/>
  <c r="N110" i="44" s="1"/>
  <c r="M109" i="44"/>
  <c r="N109" i="44" s="1"/>
  <c r="M108" i="44"/>
  <c r="N108" i="44" s="1"/>
  <c r="M107" i="44"/>
  <c r="N107" i="44" s="1"/>
  <c r="M106" i="44"/>
  <c r="N106" i="44" s="1"/>
  <c r="M105" i="44"/>
  <c r="N105" i="44" s="1"/>
  <c r="M104" i="44"/>
  <c r="N104" i="44" s="1"/>
  <c r="M103" i="44"/>
  <c r="N103" i="44" s="1"/>
  <c r="M102" i="44"/>
  <c r="N102" i="44" s="1"/>
  <c r="M101" i="44"/>
  <c r="N101" i="44" s="1"/>
  <c r="M100" i="44"/>
  <c r="N100" i="44" s="1"/>
  <c r="M99" i="44"/>
  <c r="N99" i="44" s="1"/>
  <c r="M98" i="44"/>
  <c r="N98" i="44" s="1"/>
  <c r="M97" i="44"/>
  <c r="N97" i="44" s="1"/>
  <c r="M96" i="44"/>
  <c r="N96" i="44" s="1"/>
  <c r="M95" i="44"/>
  <c r="N95" i="44" s="1"/>
  <c r="M94" i="44"/>
  <c r="N94" i="44" s="1"/>
  <c r="M93" i="44"/>
  <c r="N93" i="44" s="1"/>
  <c r="M92" i="44"/>
  <c r="N92" i="44" s="1"/>
  <c r="M91" i="44"/>
  <c r="N91" i="44" s="1"/>
  <c r="M90" i="44"/>
  <c r="N90" i="44" s="1"/>
  <c r="M89" i="44"/>
  <c r="N89" i="44" s="1"/>
  <c r="M88" i="44"/>
  <c r="N88" i="44" s="1"/>
  <c r="M87" i="44"/>
  <c r="N87" i="44" s="1"/>
  <c r="M86" i="44"/>
  <c r="N86" i="44" s="1"/>
  <c r="M85" i="44"/>
  <c r="N85" i="44" s="1"/>
  <c r="M84" i="44"/>
  <c r="N84" i="44" s="1"/>
  <c r="M83" i="44"/>
  <c r="N83" i="44" s="1"/>
  <c r="M82" i="44"/>
  <c r="N82" i="44" s="1"/>
  <c r="M81" i="44"/>
  <c r="N81" i="44" s="1"/>
  <c r="M80" i="44"/>
  <c r="N80" i="44" s="1"/>
  <c r="M79" i="44"/>
  <c r="N79" i="44" s="1"/>
  <c r="M78" i="44"/>
  <c r="N78" i="44" s="1"/>
  <c r="M77" i="44"/>
  <c r="N77" i="44" s="1"/>
  <c r="M76" i="44"/>
  <c r="N76" i="44" s="1"/>
  <c r="M75" i="44"/>
  <c r="N75" i="44" s="1"/>
  <c r="M74" i="44"/>
  <c r="N74" i="44" s="1"/>
  <c r="M73" i="44"/>
  <c r="N73" i="44" s="1"/>
  <c r="M72" i="44"/>
  <c r="N72" i="44" s="1"/>
  <c r="M71" i="44"/>
  <c r="N71" i="44" s="1"/>
  <c r="M70" i="44"/>
  <c r="N70" i="44" s="1"/>
  <c r="M69" i="44"/>
  <c r="N69" i="44" s="1"/>
  <c r="M68" i="44"/>
  <c r="N68" i="44" s="1"/>
  <c r="M67" i="44"/>
  <c r="N67" i="44" s="1"/>
  <c r="M66" i="44"/>
  <c r="N66" i="44" s="1"/>
  <c r="M65" i="44"/>
  <c r="N65" i="44" s="1"/>
  <c r="M64" i="44"/>
  <c r="N64" i="44" s="1"/>
  <c r="M63" i="44"/>
  <c r="N63" i="44" s="1"/>
  <c r="M62" i="44"/>
  <c r="N62" i="44" s="1"/>
  <c r="M61" i="44"/>
  <c r="N61" i="44" s="1"/>
  <c r="M60" i="44"/>
  <c r="N60" i="44" s="1"/>
  <c r="M59" i="44"/>
  <c r="N59" i="44" s="1"/>
  <c r="M58" i="44"/>
  <c r="N58" i="44" s="1"/>
  <c r="M57" i="44"/>
  <c r="N57" i="44" s="1"/>
  <c r="M56" i="44"/>
  <c r="N56" i="44" s="1"/>
  <c r="M55" i="44"/>
  <c r="N55" i="44" s="1"/>
  <c r="M54" i="44"/>
  <c r="N54" i="44" s="1"/>
  <c r="M53" i="44"/>
  <c r="N53" i="44" s="1"/>
  <c r="M52" i="44"/>
  <c r="N52" i="44" s="1"/>
  <c r="M51" i="44"/>
  <c r="N51" i="44" s="1"/>
  <c r="M50" i="44"/>
  <c r="N50" i="44" s="1"/>
  <c r="M49" i="44"/>
  <c r="N49" i="44" s="1"/>
  <c r="M48" i="44"/>
  <c r="N48" i="44" s="1"/>
  <c r="M47" i="44"/>
  <c r="N47" i="44" s="1"/>
  <c r="M46" i="44"/>
  <c r="N46" i="44" s="1"/>
  <c r="M45" i="44"/>
  <c r="N45" i="44" s="1"/>
  <c r="M44" i="44"/>
  <c r="N44" i="44" s="1"/>
  <c r="M43" i="44"/>
  <c r="N43" i="44" s="1"/>
  <c r="M42" i="44"/>
  <c r="N42" i="44" s="1"/>
  <c r="M41" i="44"/>
  <c r="N41" i="44" s="1"/>
  <c r="M40" i="44"/>
  <c r="N40" i="44" s="1"/>
  <c r="M39" i="44"/>
  <c r="N39" i="44" s="1"/>
  <c r="M38" i="44"/>
  <c r="N38" i="44" s="1"/>
  <c r="M37" i="44"/>
  <c r="N37" i="44" s="1"/>
  <c r="M36" i="44"/>
  <c r="N36" i="44" s="1"/>
  <c r="M35" i="44"/>
  <c r="N35" i="44" s="1"/>
  <c r="M34" i="44"/>
  <c r="N34" i="44" s="1"/>
  <c r="M33" i="44"/>
  <c r="N33" i="44" s="1"/>
  <c r="M32" i="44"/>
  <c r="N32" i="44" s="1"/>
  <c r="M31" i="44"/>
  <c r="N31" i="44" s="1"/>
  <c r="M30" i="44"/>
  <c r="N30" i="44" s="1"/>
  <c r="M29" i="44"/>
  <c r="N29" i="44" s="1"/>
  <c r="M28" i="44"/>
  <c r="N28" i="44" s="1"/>
  <c r="M27" i="44"/>
  <c r="N27" i="44" s="1"/>
  <c r="M26" i="44"/>
  <c r="N26" i="44" s="1"/>
  <c r="M25" i="44"/>
  <c r="N25" i="44" s="1"/>
  <c r="M24" i="44"/>
  <c r="N24" i="44" s="1"/>
  <c r="M23" i="44"/>
  <c r="N23" i="44" s="1"/>
  <c r="J7" i="44" s="1"/>
  <c r="O9" i="33" s="1"/>
  <c r="J13" i="44"/>
  <c r="O16" i="33" s="1"/>
  <c r="J12" i="44"/>
  <c r="O15" i="33" s="1"/>
  <c r="J11" i="44"/>
  <c r="J10" i="44"/>
  <c r="O13" i="33" s="1"/>
  <c r="J9" i="44"/>
  <c r="O12" i="33" s="1"/>
  <c r="J8" i="44"/>
  <c r="O11" i="33" s="1"/>
  <c r="J6" i="44"/>
  <c r="O8" i="33" s="1"/>
  <c r="G131" i="44"/>
  <c r="G130" i="44"/>
  <c r="G129" i="44"/>
  <c r="G128" i="44"/>
  <c r="G127" i="44"/>
  <c r="G126" i="44"/>
  <c r="G125" i="44"/>
  <c r="G124" i="44"/>
  <c r="G123" i="44"/>
  <c r="G122" i="44"/>
  <c r="G121" i="44"/>
  <c r="G120" i="44"/>
  <c r="G119" i="44"/>
  <c r="G118" i="44"/>
  <c r="G117" i="44"/>
  <c r="G116" i="44"/>
  <c r="G115" i="44"/>
  <c r="G114" i="44"/>
  <c r="G113" i="44"/>
  <c r="G112" i="44"/>
  <c r="G111" i="44"/>
  <c r="G110" i="44"/>
  <c r="G109" i="44"/>
  <c r="G108" i="44"/>
  <c r="G107" i="44"/>
  <c r="G106" i="44"/>
  <c r="G105" i="44"/>
  <c r="G104" i="44"/>
  <c r="G103" i="44"/>
  <c r="G102" i="44"/>
  <c r="G101" i="44"/>
  <c r="G100" i="44"/>
  <c r="G99" i="44"/>
  <c r="G98" i="44"/>
  <c r="G97" i="44"/>
  <c r="G96" i="44"/>
  <c r="G95" i="44"/>
  <c r="G94" i="44"/>
  <c r="G93" i="44"/>
  <c r="G92" i="44"/>
  <c r="G91" i="44"/>
  <c r="G90" i="44"/>
  <c r="G89" i="44"/>
  <c r="G88" i="44"/>
  <c r="G87" i="44"/>
  <c r="G86" i="44"/>
  <c r="G85" i="44"/>
  <c r="G84" i="44"/>
  <c r="G83" i="44"/>
  <c r="G82" i="44"/>
  <c r="G81" i="44"/>
  <c r="G80" i="44"/>
  <c r="G79" i="44"/>
  <c r="G78" i="44"/>
  <c r="G77" i="44"/>
  <c r="G76" i="44"/>
  <c r="G75" i="44"/>
  <c r="G74" i="44"/>
  <c r="G73" i="44"/>
  <c r="G72" i="44"/>
  <c r="G71" i="44"/>
  <c r="G70" i="44"/>
  <c r="G69" i="44"/>
  <c r="G68" i="44"/>
  <c r="G67" i="44"/>
  <c r="G66" i="44"/>
  <c r="G65" i="44"/>
  <c r="G64" i="44"/>
  <c r="G63" i="44"/>
  <c r="G62" i="44"/>
  <c r="G61" i="44"/>
  <c r="G60" i="44"/>
  <c r="G59" i="44"/>
  <c r="G58" i="44"/>
  <c r="G57" i="44"/>
  <c r="G56" i="44"/>
  <c r="G55" i="44"/>
  <c r="G54" i="44"/>
  <c r="G53" i="44"/>
  <c r="G52" i="44"/>
  <c r="G51" i="44"/>
  <c r="M133" i="40"/>
  <c r="M132" i="40"/>
  <c r="M131" i="40"/>
  <c r="M130" i="40"/>
  <c r="M129" i="40"/>
  <c r="M128" i="40"/>
  <c r="M127" i="40"/>
  <c r="M126" i="40"/>
  <c r="N126" i="40" s="1"/>
  <c r="M125" i="40"/>
  <c r="M124" i="40"/>
  <c r="M123" i="40"/>
  <c r="M122" i="40"/>
  <c r="M121" i="40"/>
  <c r="M120" i="40"/>
  <c r="M119" i="40"/>
  <c r="M118" i="40"/>
  <c r="N118" i="40" s="1"/>
  <c r="M117" i="40"/>
  <c r="M116" i="40"/>
  <c r="M115" i="40"/>
  <c r="M114" i="40"/>
  <c r="M113" i="40"/>
  <c r="M112" i="40"/>
  <c r="M111" i="40"/>
  <c r="M110" i="40"/>
  <c r="N110" i="40" s="1"/>
  <c r="M109" i="40"/>
  <c r="M108" i="40"/>
  <c r="M107" i="40"/>
  <c r="M106" i="40"/>
  <c r="M105" i="40"/>
  <c r="M104" i="40"/>
  <c r="M103" i="40"/>
  <c r="M102" i="40"/>
  <c r="N102" i="40" s="1"/>
  <c r="M101" i="40"/>
  <c r="M100" i="40"/>
  <c r="M99" i="40"/>
  <c r="M98" i="40"/>
  <c r="M97" i="40"/>
  <c r="M96" i="40"/>
  <c r="M95" i="40"/>
  <c r="M94" i="40"/>
  <c r="N94" i="40" s="1"/>
  <c r="M93" i="40"/>
  <c r="M92" i="40"/>
  <c r="M91" i="40"/>
  <c r="M90" i="40"/>
  <c r="M89" i="40"/>
  <c r="M88" i="40"/>
  <c r="M87" i="40"/>
  <c r="M86" i="40"/>
  <c r="N86" i="40" s="1"/>
  <c r="M85" i="40"/>
  <c r="M84" i="40"/>
  <c r="M83" i="40"/>
  <c r="M82" i="40"/>
  <c r="M81" i="40"/>
  <c r="M80" i="40"/>
  <c r="M79" i="40"/>
  <c r="M78" i="40"/>
  <c r="N78" i="40" s="1"/>
  <c r="M77" i="40"/>
  <c r="M76" i="40"/>
  <c r="M75" i="40"/>
  <c r="M74" i="40"/>
  <c r="M73" i="40"/>
  <c r="M72" i="40"/>
  <c r="M71" i="40"/>
  <c r="M70" i="40"/>
  <c r="N70" i="40" s="1"/>
  <c r="M69" i="40"/>
  <c r="M68" i="40"/>
  <c r="M67" i="40"/>
  <c r="M66" i="40"/>
  <c r="M65" i="40"/>
  <c r="M64" i="40"/>
  <c r="M63" i="40"/>
  <c r="M62" i="40"/>
  <c r="N62" i="40" s="1"/>
  <c r="M61" i="40"/>
  <c r="M60" i="40"/>
  <c r="M59" i="40"/>
  <c r="M58" i="40"/>
  <c r="M57" i="40"/>
  <c r="M56" i="40"/>
  <c r="M55" i="40"/>
  <c r="M54" i="40"/>
  <c r="N54" i="40" s="1"/>
  <c r="M53" i="40"/>
  <c r="M52" i="40"/>
  <c r="M51" i="40"/>
  <c r="M50" i="40"/>
  <c r="M49" i="40"/>
  <c r="M48" i="40"/>
  <c r="M47" i="40"/>
  <c r="M46" i="40"/>
  <c r="N46" i="40" s="1"/>
  <c r="M45" i="40"/>
  <c r="M44" i="40"/>
  <c r="M43" i="40"/>
  <c r="M42" i="40"/>
  <c r="M41" i="40"/>
  <c r="M40" i="40"/>
  <c r="M39" i="40"/>
  <c r="M38" i="40"/>
  <c r="N38" i="40" s="1"/>
  <c r="M37" i="40"/>
  <c r="M36" i="40"/>
  <c r="M35" i="40"/>
  <c r="M34" i="40"/>
  <c r="M33" i="40"/>
  <c r="M32" i="40"/>
  <c r="M31" i="40"/>
  <c r="M30" i="40"/>
  <c r="N30" i="40" s="1"/>
  <c r="M29" i="40"/>
  <c r="M28" i="40"/>
  <c r="M27" i="40"/>
  <c r="N27" i="40" s="1"/>
  <c r="J13" i="40" s="1"/>
  <c r="O16" i="4" s="1"/>
  <c r="M26" i="40"/>
  <c r="N26" i="40" s="1"/>
  <c r="M25" i="40"/>
  <c r="N25" i="40" s="1"/>
  <c r="J12" i="40" s="1"/>
  <c r="O15" i="4" s="1"/>
  <c r="M24" i="40"/>
  <c r="N24" i="40" s="1"/>
  <c r="M23" i="40"/>
  <c r="N23" i="40" s="1"/>
  <c r="N133" i="40"/>
  <c r="N132" i="40"/>
  <c r="N131" i="40"/>
  <c r="N130" i="40"/>
  <c r="N129" i="40"/>
  <c r="N128" i="40"/>
  <c r="N127" i="40"/>
  <c r="N125" i="40"/>
  <c r="N124" i="40"/>
  <c r="N123" i="40"/>
  <c r="N122" i="40"/>
  <c r="N121" i="40"/>
  <c r="N120" i="40"/>
  <c r="N119" i="40"/>
  <c r="N117" i="40"/>
  <c r="N116" i="40"/>
  <c r="N115" i="40"/>
  <c r="N114" i="40"/>
  <c r="N113" i="40"/>
  <c r="N112" i="40"/>
  <c r="N111" i="40"/>
  <c r="N109" i="40"/>
  <c r="N108" i="40"/>
  <c r="N107" i="40"/>
  <c r="N106" i="40"/>
  <c r="N105" i="40"/>
  <c r="N104" i="40"/>
  <c r="N103" i="40"/>
  <c r="N101" i="40"/>
  <c r="N100" i="40"/>
  <c r="N99" i="40"/>
  <c r="N98" i="40"/>
  <c r="N97" i="40"/>
  <c r="N96" i="40"/>
  <c r="N95" i="40"/>
  <c r="N93" i="40"/>
  <c r="N92" i="40"/>
  <c r="N91" i="40"/>
  <c r="N90" i="40"/>
  <c r="N89" i="40"/>
  <c r="N88" i="40"/>
  <c r="N87" i="40"/>
  <c r="N85" i="40"/>
  <c r="N84" i="40"/>
  <c r="N83" i="40"/>
  <c r="N82" i="40"/>
  <c r="N81" i="40"/>
  <c r="N80" i="40"/>
  <c r="N79" i="40"/>
  <c r="N77" i="40"/>
  <c r="N76" i="40"/>
  <c r="N75" i="40"/>
  <c r="N74" i="40"/>
  <c r="N73" i="40"/>
  <c r="N72" i="40"/>
  <c r="N71" i="40"/>
  <c r="N69" i="40"/>
  <c r="N68" i="40"/>
  <c r="N67" i="40"/>
  <c r="N66" i="40"/>
  <c r="N65" i="40"/>
  <c r="N64" i="40"/>
  <c r="N63" i="40"/>
  <c r="N61" i="40"/>
  <c r="N60" i="40"/>
  <c r="N59" i="40"/>
  <c r="N58" i="40"/>
  <c r="N57" i="40"/>
  <c r="N56" i="40"/>
  <c r="N55" i="40"/>
  <c r="N53" i="40"/>
  <c r="N52" i="40"/>
  <c r="N51" i="40"/>
  <c r="N50" i="40"/>
  <c r="N49" i="40"/>
  <c r="N48" i="40"/>
  <c r="N47" i="40"/>
  <c r="N45" i="40"/>
  <c r="N44" i="40"/>
  <c r="N43" i="40"/>
  <c r="N42" i="40"/>
  <c r="N41" i="40"/>
  <c r="N40" i="40"/>
  <c r="N39" i="40"/>
  <c r="N37" i="40"/>
  <c r="N36" i="40"/>
  <c r="N35" i="40"/>
  <c r="N34" i="40"/>
  <c r="N33" i="40"/>
  <c r="N32" i="40"/>
  <c r="N31" i="40"/>
  <c r="N29" i="40"/>
  <c r="N28" i="40"/>
  <c r="J11" i="40"/>
  <c r="J10" i="40"/>
  <c r="O13" i="4" s="1"/>
  <c r="J9" i="40"/>
  <c r="O12" i="4" s="1"/>
  <c r="J8" i="40"/>
  <c r="O11" i="4" s="1"/>
  <c r="J6" i="40"/>
  <c r="O8" i="4" s="1"/>
  <c r="G131" i="40"/>
  <c r="G130" i="40"/>
  <c r="G129" i="40"/>
  <c r="G128" i="40"/>
  <c r="G127" i="40"/>
  <c r="G126" i="40"/>
  <c r="G125" i="40"/>
  <c r="G124" i="40"/>
  <c r="G123" i="40"/>
  <c r="G122" i="40"/>
  <c r="G121" i="40"/>
  <c r="G120" i="40"/>
  <c r="G119" i="40"/>
  <c r="G118" i="40"/>
  <c r="G117" i="40"/>
  <c r="G116" i="40"/>
  <c r="G115" i="40"/>
  <c r="G114" i="40"/>
  <c r="G113" i="40"/>
  <c r="G112" i="40"/>
  <c r="G111" i="40"/>
  <c r="G110" i="40"/>
  <c r="G109" i="40"/>
  <c r="G108" i="40"/>
  <c r="G107" i="40"/>
  <c r="G106" i="40"/>
  <c r="G105" i="40"/>
  <c r="G104" i="40"/>
  <c r="G103" i="40"/>
  <c r="G94" i="40"/>
  <c r="G93" i="40"/>
  <c r="G92" i="40"/>
  <c r="G91" i="40"/>
  <c r="G90" i="40"/>
  <c r="G89" i="40"/>
  <c r="G88" i="40"/>
  <c r="G87" i="40"/>
  <c r="G86" i="40"/>
  <c r="G85" i="40"/>
  <c r="G84" i="40"/>
  <c r="G83" i="40"/>
  <c r="G82" i="40"/>
  <c r="G81" i="40"/>
  <c r="G80" i="40"/>
  <c r="G79"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48" i="40"/>
  <c r="G47" i="40"/>
  <c r="G46" i="40"/>
  <c r="G45" i="40"/>
  <c r="G44" i="40"/>
  <c r="G43" i="40"/>
  <c r="J7" i="40" l="1"/>
  <c r="O9" i="4" s="1"/>
  <c r="I25" i="30" l="1"/>
  <c r="I24" i="30"/>
  <c r="I16" i="29"/>
  <c r="I16" i="28"/>
  <c r="J13" i="22"/>
  <c r="AN4" i="26" l="1"/>
  <c r="AM4" i="26"/>
  <c r="BH4" i="26"/>
  <c r="BG4" i="26"/>
  <c r="CP4" i="26"/>
  <c r="CO4" i="26"/>
  <c r="L6" i="51"/>
  <c r="L6" i="50"/>
  <c r="L6" i="49"/>
  <c r="J8" i="46" l="1"/>
  <c r="F8" i="46" s="1"/>
  <c r="J8" i="43"/>
  <c r="F8" i="43" s="1"/>
  <c r="J8" i="42"/>
  <c r="F8" i="42" s="1"/>
  <c r="CM4" i="26" l="1"/>
  <c r="CL4" i="26"/>
  <c r="CK4" i="26"/>
  <c r="CJ4" i="26"/>
  <c r="CH4" i="26"/>
  <c r="CG4" i="26"/>
  <c r="BE4" i="26"/>
  <c r="BD4" i="26"/>
  <c r="BC4" i="26"/>
  <c r="BB4" i="26"/>
  <c r="AZ4" i="26"/>
  <c r="AY4" i="26"/>
  <c r="AF4" i="26"/>
  <c r="AK4" i="26"/>
  <c r="AJ4" i="26"/>
  <c r="AI4" i="26"/>
  <c r="AH4" i="26"/>
  <c r="AE4" i="26"/>
  <c r="G11" i="6"/>
  <c r="G8" i="6"/>
  <c r="D17" i="6"/>
  <c r="M18" i="48"/>
  <c r="G16" i="6" s="1"/>
  <c r="M14" i="48"/>
  <c r="G13" i="6" s="1"/>
  <c r="M13" i="48"/>
  <c r="G12" i="6" s="1"/>
  <c r="M10" i="48"/>
  <c r="G9" i="6" s="1"/>
  <c r="K4" i="48"/>
  <c r="G133" i="47"/>
  <c r="G132" i="47"/>
  <c r="G50" i="47"/>
  <c r="G49" i="47"/>
  <c r="G48" i="47"/>
  <c r="G47" i="47"/>
  <c r="G46" i="47"/>
  <c r="G45" i="47"/>
  <c r="G44" i="47"/>
  <c r="G43" i="47"/>
  <c r="G42" i="47"/>
  <c r="G41" i="47"/>
  <c r="G40" i="47"/>
  <c r="G39" i="47"/>
  <c r="G38" i="47"/>
  <c r="G37" i="47"/>
  <c r="G36" i="47"/>
  <c r="G35" i="47"/>
  <c r="G34" i="47"/>
  <c r="G33" i="47"/>
  <c r="G32" i="47"/>
  <c r="G31" i="47"/>
  <c r="G30" i="47"/>
  <c r="G29" i="47"/>
  <c r="G28" i="47"/>
  <c r="G27" i="47"/>
  <c r="G26" i="47"/>
  <c r="G25" i="47"/>
  <c r="G24" i="47"/>
  <c r="G23" i="47"/>
  <c r="H13" i="47" s="1"/>
  <c r="G18" i="47"/>
  <c r="E13" i="47"/>
  <c r="H18" i="48" s="1"/>
  <c r="C16" i="6" s="1"/>
  <c r="E16" i="6" s="1"/>
  <c r="E11" i="47"/>
  <c r="H15" i="48" s="1"/>
  <c r="E10" i="47"/>
  <c r="H14" i="48" s="1"/>
  <c r="C13" i="6" s="1"/>
  <c r="E13" i="6" s="1"/>
  <c r="E9" i="47"/>
  <c r="H13" i="48" s="1"/>
  <c r="C12" i="6" s="1"/>
  <c r="E12" i="6" s="1"/>
  <c r="E8" i="47"/>
  <c r="H12" i="48" s="1"/>
  <c r="C11" i="6" s="1"/>
  <c r="E11" i="6" s="1"/>
  <c r="F11" i="6" s="1"/>
  <c r="E7" i="47"/>
  <c r="H10" i="48" s="1"/>
  <c r="C9" i="6" s="1"/>
  <c r="E9" i="6" s="1"/>
  <c r="E6" i="47"/>
  <c r="H9" i="48" s="1"/>
  <c r="C8" i="6" s="1"/>
  <c r="E8" i="6" s="1"/>
  <c r="F3" i="47"/>
  <c r="G3" i="46"/>
  <c r="E20" i="46"/>
  <c r="E19" i="46"/>
  <c r="E18" i="46"/>
  <c r="E17" i="46"/>
  <c r="E16" i="46"/>
  <c r="E15" i="46"/>
  <c r="E5" i="46"/>
  <c r="E10" i="46" s="1"/>
  <c r="CN4" i="26" s="1"/>
  <c r="G11" i="33"/>
  <c r="G8" i="33"/>
  <c r="M18" i="45"/>
  <c r="G16" i="33" s="1"/>
  <c r="M14" i="45"/>
  <c r="G13" i="33" s="1"/>
  <c r="M13" i="45"/>
  <c r="G12" i="33" s="1"/>
  <c r="M10" i="45"/>
  <c r="G9" i="33" s="1"/>
  <c r="K4" i="45"/>
  <c r="G133" i="44"/>
  <c r="G132" i="44"/>
  <c r="G50" i="44"/>
  <c r="G49" i="44"/>
  <c r="G48" i="44"/>
  <c r="G47" i="44"/>
  <c r="G46" i="44"/>
  <c r="G45" i="44"/>
  <c r="G44" i="44"/>
  <c r="G43" i="44"/>
  <c r="G42" i="44"/>
  <c r="G41" i="44"/>
  <c r="G40" i="44"/>
  <c r="G39" i="44"/>
  <c r="G38" i="44"/>
  <c r="G37" i="44"/>
  <c r="G36" i="44"/>
  <c r="G35" i="44"/>
  <c r="G34" i="44"/>
  <c r="G33" i="44"/>
  <c r="G32" i="44"/>
  <c r="G31" i="44"/>
  <c r="G30" i="44"/>
  <c r="G29" i="44"/>
  <c r="G28" i="44"/>
  <c r="G27" i="44"/>
  <c r="G26" i="44"/>
  <c r="G25" i="44"/>
  <c r="G24" i="44"/>
  <c r="G23" i="44"/>
  <c r="E6" i="44" s="1"/>
  <c r="H9" i="45" s="1"/>
  <c r="C8" i="33" s="1"/>
  <c r="E8" i="33" s="1"/>
  <c r="G18" i="44"/>
  <c r="E13" i="44"/>
  <c r="H18" i="45" s="1"/>
  <c r="C16" i="33" s="1"/>
  <c r="E16" i="33" s="1"/>
  <c r="E12" i="44"/>
  <c r="H17" i="45" s="1"/>
  <c r="C15" i="33" s="1"/>
  <c r="E11" i="44"/>
  <c r="H15" i="45" s="1"/>
  <c r="E10" i="44"/>
  <c r="H14" i="45" s="1"/>
  <c r="C13" i="33" s="1"/>
  <c r="E13" i="33" s="1"/>
  <c r="E9" i="44"/>
  <c r="H13" i="45" s="1"/>
  <c r="C12" i="33" s="1"/>
  <c r="E12" i="33" s="1"/>
  <c r="E8" i="44"/>
  <c r="H12" i="45" s="1"/>
  <c r="C11" i="33" s="1"/>
  <c r="E11" i="33" s="1"/>
  <c r="E7" i="44"/>
  <c r="H10" i="45" s="1"/>
  <c r="C9" i="33" s="1"/>
  <c r="E9" i="33" s="1"/>
  <c r="F3" i="44"/>
  <c r="E20" i="43"/>
  <c r="E19" i="43"/>
  <c r="E18" i="43"/>
  <c r="E17" i="43"/>
  <c r="E16" i="43"/>
  <c r="E15" i="43"/>
  <c r="E5" i="43"/>
  <c r="E10" i="43" s="1"/>
  <c r="BF4" i="26" s="1"/>
  <c r="G3" i="43"/>
  <c r="G11" i="4"/>
  <c r="G8" i="4"/>
  <c r="G3" i="42"/>
  <c r="M18" i="41"/>
  <c r="G16" i="4" s="1"/>
  <c r="M14" i="41"/>
  <c r="G13" i="4" s="1"/>
  <c r="M13" i="41"/>
  <c r="G12" i="4" s="1"/>
  <c r="M10" i="41"/>
  <c r="G9" i="4" s="1"/>
  <c r="E20" i="42"/>
  <c r="E19" i="42"/>
  <c r="E18" i="42"/>
  <c r="E17" i="42"/>
  <c r="E16" i="42"/>
  <c r="E15" i="42"/>
  <c r="E5" i="42"/>
  <c r="E10" i="42" s="1"/>
  <c r="M11" i="41" s="1"/>
  <c r="G10" i="4" s="1"/>
  <c r="K4" i="41"/>
  <c r="F3" i="40"/>
  <c r="G133" i="40"/>
  <c r="G132" i="40"/>
  <c r="G102" i="40"/>
  <c r="G101" i="40"/>
  <c r="G100" i="40"/>
  <c r="G99" i="40"/>
  <c r="G98" i="40"/>
  <c r="G97" i="40"/>
  <c r="G96" i="40"/>
  <c r="G95" i="40"/>
  <c r="G42" i="40"/>
  <c r="G41" i="40"/>
  <c r="G40" i="40"/>
  <c r="G39" i="40"/>
  <c r="G38" i="40"/>
  <c r="G37" i="40"/>
  <c r="G36" i="40"/>
  <c r="G35" i="40"/>
  <c r="G34" i="40"/>
  <c r="G33" i="40"/>
  <c r="G32" i="40"/>
  <c r="G31" i="40"/>
  <c r="G30" i="40"/>
  <c r="G29" i="40"/>
  <c r="E11" i="40" s="1"/>
  <c r="G28" i="40"/>
  <c r="G27" i="40"/>
  <c r="G26" i="40"/>
  <c r="G25" i="40"/>
  <c r="E12" i="40" s="1"/>
  <c r="G24" i="40"/>
  <c r="G23" i="40"/>
  <c r="G18" i="40"/>
  <c r="E13" i="40"/>
  <c r="H18" i="41" s="1"/>
  <c r="C16" i="4" s="1"/>
  <c r="E10" i="40"/>
  <c r="H14" i="41" s="1"/>
  <c r="E9" i="40"/>
  <c r="H13" i="41" s="1"/>
  <c r="E8" i="40"/>
  <c r="H12" i="41" s="1"/>
  <c r="E7" i="40"/>
  <c r="H10" i="41" s="1"/>
  <c r="C9" i="4" s="1"/>
  <c r="E6" i="40"/>
  <c r="H9" i="41" s="1"/>
  <c r="C8" i="4" s="1"/>
  <c r="F12" i="6" l="1"/>
  <c r="H12" i="6"/>
  <c r="F13" i="6"/>
  <c r="H13" i="6"/>
  <c r="H16" i="6"/>
  <c r="E12" i="47"/>
  <c r="H17" i="48" s="1"/>
  <c r="C15" i="6" s="1"/>
  <c r="G15" i="6" s="1"/>
  <c r="C14" i="6"/>
  <c r="E14" i="6" s="1"/>
  <c r="F14" i="6" s="1"/>
  <c r="G14" i="6" s="1"/>
  <c r="H13" i="44"/>
  <c r="C14" i="33"/>
  <c r="E14" i="33" s="1"/>
  <c r="F14" i="33" s="1"/>
  <c r="G14" i="33" s="1"/>
  <c r="H13" i="40"/>
  <c r="E15" i="33"/>
  <c r="F15" i="33" s="1"/>
  <c r="G15" i="33"/>
  <c r="C13" i="4"/>
  <c r="H15" i="41"/>
  <c r="C14" i="4" s="1"/>
  <c r="C11" i="4"/>
  <c r="C12" i="4"/>
  <c r="H17" i="41"/>
  <c r="C15" i="4" s="1"/>
  <c r="G15" i="4" s="1"/>
  <c r="AG4" i="26"/>
  <c r="M11" i="45"/>
  <c r="G10" i="33" s="1"/>
  <c r="BA4" i="26"/>
  <c r="CI4" i="26"/>
  <c r="M11" i="48"/>
  <c r="G10" i="6" s="1"/>
  <c r="AL4" i="26"/>
  <c r="F8" i="6"/>
  <c r="H8" i="6" s="1"/>
  <c r="F9" i="6"/>
  <c r="H9" i="6" s="1"/>
  <c r="F16" i="6"/>
  <c r="H11" i="6"/>
  <c r="G18" i="46"/>
  <c r="H18" i="46" s="1"/>
  <c r="G15" i="46"/>
  <c r="H15" i="46" s="1"/>
  <c r="G20" i="46"/>
  <c r="H20" i="46" s="1"/>
  <c r="G17" i="46"/>
  <c r="H17" i="46" s="1"/>
  <c r="G19" i="46"/>
  <c r="H19" i="46" s="1"/>
  <c r="G16" i="46"/>
  <c r="H16" i="46" s="1"/>
  <c r="F11" i="33"/>
  <c r="H11" i="33" s="1"/>
  <c r="F9" i="33"/>
  <c r="H9" i="33" s="1"/>
  <c r="F13" i="33"/>
  <c r="H13" i="33" s="1"/>
  <c r="F12" i="33"/>
  <c r="H12" i="33" s="1"/>
  <c r="F8" i="33"/>
  <c r="H8" i="33" s="1"/>
  <c r="F16" i="33"/>
  <c r="H16" i="33" s="1"/>
  <c r="G18" i="43"/>
  <c r="H18" i="43" s="1"/>
  <c r="G15" i="43"/>
  <c r="H15" i="43" s="1"/>
  <c r="G20" i="43"/>
  <c r="H20" i="43" s="1"/>
  <c r="G17" i="43"/>
  <c r="H17" i="43" s="1"/>
  <c r="G19" i="43"/>
  <c r="H19" i="43" s="1"/>
  <c r="G16" i="43"/>
  <c r="H16" i="43" s="1"/>
  <c r="G18" i="42"/>
  <c r="H18" i="42" s="1"/>
  <c r="G17" i="42"/>
  <c r="H17" i="42" s="1"/>
  <c r="G15" i="42"/>
  <c r="H15" i="42" s="1"/>
  <c r="G19" i="42"/>
  <c r="H19" i="42" s="1"/>
  <c r="G20" i="42"/>
  <c r="H20" i="42" s="1"/>
  <c r="G16" i="42"/>
  <c r="H16" i="42" s="1"/>
  <c r="E15" i="6" l="1"/>
  <c r="F15" i="6" s="1"/>
  <c r="H15" i="6" s="1"/>
  <c r="H15" i="33"/>
  <c r="G17" i="6"/>
  <c r="H14" i="6"/>
  <c r="H21" i="46"/>
  <c r="H11" i="48" s="1"/>
  <c r="H14" i="33"/>
  <c r="H21" i="43"/>
  <c r="H11" i="45" s="1"/>
  <c r="H21" i="42"/>
  <c r="H11" i="41" s="1"/>
  <c r="C10" i="33" l="1"/>
  <c r="E10" i="33" s="1"/>
  <c r="F10" i="33" s="1"/>
  <c r="H10" i="33" s="1"/>
  <c r="H19" i="45"/>
  <c r="C10" i="6"/>
  <c r="H19" i="48"/>
  <c r="C10" i="4"/>
  <c r="H19" i="41"/>
  <c r="L6" i="36"/>
  <c r="E10" i="6" l="1"/>
  <c r="C17" i="6"/>
  <c r="D17" i="33"/>
  <c r="AR4" i="26" s="1"/>
  <c r="H4" i="33"/>
  <c r="F10" i="6" l="1"/>
  <c r="E17" i="6"/>
  <c r="G17" i="33"/>
  <c r="AU4" i="26" s="1"/>
  <c r="L6" i="31"/>
  <c r="CX4" i="26"/>
  <c r="CT4" i="26"/>
  <c r="BT4" i="26"/>
  <c r="BL4" i="26"/>
  <c r="H10" i="6" l="1"/>
  <c r="H17" i="6" s="1"/>
  <c r="F17" i="6"/>
  <c r="C17" i="33"/>
  <c r="AQ4" i="26" l="1"/>
  <c r="J18" i="22"/>
  <c r="F17" i="33"/>
  <c r="AT4" i="26" s="1"/>
  <c r="E17" i="33"/>
  <c r="AS4" i="26" s="1"/>
  <c r="H17" i="33" l="1"/>
  <c r="E11" i="4"/>
  <c r="I17" i="33" l="1"/>
  <c r="AV4" i="26"/>
  <c r="F11" i="4"/>
  <c r="H11" i="4" s="1"/>
  <c r="D25" i="22"/>
  <c r="D25" i="25"/>
  <c r="I21" i="22"/>
  <c r="M29" i="29"/>
  <c r="M29" i="28"/>
  <c r="M12" i="27"/>
  <c r="M13" i="10"/>
  <c r="CZ4" i="26"/>
  <c r="CY4" i="26"/>
  <c r="CW4" i="26"/>
  <c r="CV4" i="26"/>
  <c r="CU4" i="26"/>
  <c r="CS4" i="26"/>
  <c r="CR4" i="26"/>
  <c r="CQ4" i="26"/>
  <c r="BS4" i="26"/>
  <c r="BR4" i="26"/>
  <c r="BQ4" i="26"/>
  <c r="BP4" i="26"/>
  <c r="BO4" i="26"/>
  <c r="BN4" i="26"/>
  <c r="BM4" i="26"/>
  <c r="BK4" i="26"/>
  <c r="BJ4" i="26"/>
  <c r="BI4" i="26"/>
  <c r="R4" i="26"/>
  <c r="T4" i="26"/>
  <c r="S4" i="26"/>
  <c r="Q4" i="26"/>
  <c r="P4" i="26"/>
  <c r="O4" i="26"/>
  <c r="M12" i="30"/>
  <c r="K38" i="29"/>
  <c r="L37" i="29"/>
  <c r="P35" i="29"/>
  <c r="L35" i="29"/>
  <c r="K34" i="29"/>
  <c r="K33" i="29"/>
  <c r="P35" i="28"/>
  <c r="K38" i="28"/>
  <c r="L37" i="28"/>
  <c r="L35" i="28"/>
  <c r="K34" i="28"/>
  <c r="K33" i="28"/>
  <c r="I27" i="27"/>
  <c r="I26" i="27"/>
  <c r="BX4" i="26"/>
  <c r="BV4" i="26"/>
  <c r="BU4" i="26"/>
  <c r="AP4" i="26"/>
  <c r="AO4" i="26"/>
  <c r="V4" i="26"/>
  <c r="U4" i="26"/>
  <c r="N4" i="26"/>
  <c r="M4" i="26"/>
  <c r="L4" i="26"/>
  <c r="K4" i="26"/>
  <c r="J4" i="26"/>
  <c r="I4" i="26"/>
  <c r="H4" i="26"/>
  <c r="G4" i="26"/>
  <c r="F4" i="26"/>
  <c r="E4" i="26"/>
  <c r="D4" i="26"/>
  <c r="C4" i="26"/>
  <c r="B4" i="26"/>
  <c r="A4" i="26"/>
  <c r="G32" i="16"/>
  <c r="G32" i="22"/>
  <c r="G32" i="25"/>
  <c r="I7" i="25"/>
  <c r="J13" i="25"/>
  <c r="H4" i="6"/>
  <c r="I26" i="13"/>
  <c r="I25" i="13"/>
  <c r="I25" i="10"/>
  <c r="I24" i="10"/>
  <c r="M13" i="13"/>
  <c r="L6" i="23"/>
  <c r="I7" i="22"/>
  <c r="L6" i="19"/>
  <c r="I7" i="16"/>
  <c r="H4" i="4"/>
  <c r="I24" i="8"/>
  <c r="I25" i="8"/>
  <c r="M13" i="8"/>
  <c r="D25" i="16"/>
  <c r="AW4" i="26" l="1"/>
  <c r="J11" i="22"/>
  <c r="I29" i="10"/>
  <c r="J17" i="33"/>
  <c r="AX4" i="26" s="1"/>
  <c r="E13" i="4"/>
  <c r="E8" i="4"/>
  <c r="E12" i="4"/>
  <c r="CA4" i="26"/>
  <c r="E15" i="4"/>
  <c r="F12" i="4" l="1"/>
  <c r="H12" i="4" s="1"/>
  <c r="F13" i="4"/>
  <c r="H13" i="4" s="1"/>
  <c r="F8" i="4"/>
  <c r="H8" i="4" s="1"/>
  <c r="F15" i="4"/>
  <c r="H15" i="4" s="1"/>
  <c r="J18" i="25" l="1"/>
  <c r="I21" i="25" s="1"/>
  <c r="BW4" i="26"/>
  <c r="E14" i="4"/>
  <c r="BZ4" i="26"/>
  <c r="BY4" i="26"/>
  <c r="F14" i="4" l="1"/>
  <c r="D17" i="4"/>
  <c r="X4" i="26" s="1"/>
  <c r="C17" i="4"/>
  <c r="W4" i="26" s="1"/>
  <c r="G14" i="4" l="1"/>
  <c r="H14" i="4" s="1"/>
  <c r="J13" i="16"/>
  <c r="I17" i="6"/>
  <c r="CB4" i="26"/>
  <c r="J18" i="16"/>
  <c r="I21" i="16" s="1"/>
  <c r="I28" i="10"/>
  <c r="E9" i="4"/>
  <c r="E10" i="4"/>
  <c r="E16" i="4"/>
  <c r="G17" i="4" l="1"/>
  <c r="AA4" i="26" s="1"/>
  <c r="J17" i="6"/>
  <c r="CC4" i="26"/>
  <c r="F10" i="4"/>
  <c r="H10" i="4" s="1"/>
  <c r="F16" i="4"/>
  <c r="H16" i="4" s="1"/>
  <c r="F9" i="4"/>
  <c r="H9" i="4" s="1"/>
  <c r="E17" i="4"/>
  <c r="L17" i="6" l="1"/>
  <c r="J11" i="25"/>
  <c r="Y4" i="26"/>
  <c r="CD4" i="26"/>
  <c r="J12" i="22"/>
  <c r="I14" i="22" s="1"/>
  <c r="F17" i="4"/>
  <c r="Z4" i="26" s="1"/>
  <c r="H17" i="4"/>
  <c r="AB4" i="26" l="1"/>
  <c r="CE4" i="26"/>
  <c r="CF4" i="26"/>
  <c r="J12" i="25"/>
  <c r="I14" i="25" s="1"/>
  <c r="I17" i="4" l="1"/>
  <c r="J17" i="4" s="1"/>
  <c r="AD4" i="26" s="1"/>
  <c r="J11" i="16" l="1"/>
  <c r="J12" i="16" s="1"/>
  <c r="I14" i="16" s="1"/>
  <c r="J27" i="8"/>
  <c r="AC4" i="26"/>
</calcChain>
</file>

<file path=xl/sharedStrings.xml><?xml version="1.0" encoding="utf-8"?>
<sst xmlns="http://schemas.openxmlformats.org/spreadsheetml/2006/main" count="1083" uniqueCount="384">
  <si>
    <t>総事業費</t>
    <rPh sb="0" eb="3">
      <t>ソウジギョウ</t>
    </rPh>
    <rPh sb="3" eb="4">
      <t>ヒ</t>
    </rPh>
    <phoneticPr fontId="3"/>
  </si>
  <si>
    <t>寄付金
その他
収入額</t>
    <rPh sb="0" eb="3">
      <t>キフキン</t>
    </rPh>
    <rPh sb="6" eb="7">
      <t>タ</t>
    </rPh>
    <rPh sb="8" eb="11">
      <t>シュウニュウガク</t>
    </rPh>
    <phoneticPr fontId="3"/>
  </si>
  <si>
    <t>差引額</t>
    <rPh sb="0" eb="3">
      <t>サシヒキガク</t>
    </rPh>
    <phoneticPr fontId="3"/>
  </si>
  <si>
    <t>対象経費の
支出予定額</t>
    <rPh sb="0" eb="2">
      <t>タイショウ</t>
    </rPh>
    <rPh sb="2" eb="4">
      <t>ケイヒ</t>
    </rPh>
    <rPh sb="6" eb="8">
      <t>シシュツ</t>
    </rPh>
    <rPh sb="8" eb="11">
      <t>ヨテイガク</t>
    </rPh>
    <phoneticPr fontId="3"/>
  </si>
  <si>
    <t>基準額</t>
    <rPh sb="0" eb="3">
      <t>キジュンガク</t>
    </rPh>
    <phoneticPr fontId="3"/>
  </si>
  <si>
    <t>選定額</t>
    <rPh sb="0" eb="2">
      <t>センテイ</t>
    </rPh>
    <rPh sb="2" eb="3">
      <t>ガク</t>
    </rPh>
    <phoneticPr fontId="3"/>
  </si>
  <si>
    <t>県補助基本額</t>
    <rPh sb="0" eb="1">
      <t>ケン</t>
    </rPh>
    <rPh sb="1" eb="3">
      <t>ホジョ</t>
    </rPh>
    <rPh sb="3" eb="6">
      <t>キホンガク</t>
    </rPh>
    <phoneticPr fontId="3"/>
  </si>
  <si>
    <t>県補助所要額</t>
    <rPh sb="0" eb="1">
      <t>ケン</t>
    </rPh>
    <rPh sb="1" eb="3">
      <t>ホジョ</t>
    </rPh>
    <rPh sb="3" eb="6">
      <t>ショヨウガク</t>
    </rPh>
    <phoneticPr fontId="3"/>
  </si>
  <si>
    <t>備考</t>
    <rPh sb="0" eb="2">
      <t>ビコウ</t>
    </rPh>
    <phoneticPr fontId="3"/>
  </si>
  <si>
    <t>(A)</t>
    <phoneticPr fontId="3"/>
  </si>
  <si>
    <t>(B)</t>
    <phoneticPr fontId="3"/>
  </si>
  <si>
    <t>(D)</t>
    <phoneticPr fontId="3"/>
  </si>
  <si>
    <t>（Ｅ）</t>
    <phoneticPr fontId="3"/>
  </si>
  <si>
    <t>(F)</t>
    <phoneticPr fontId="3"/>
  </si>
  <si>
    <t>（Ｇ）</t>
    <phoneticPr fontId="3"/>
  </si>
  <si>
    <t>（Ｈ）</t>
    <phoneticPr fontId="3"/>
  </si>
  <si>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3"/>
  </si>
  <si>
    <t>(A)-(B)=(C)</t>
    <phoneticPr fontId="3"/>
  </si>
  <si>
    <t>（円）</t>
    <rPh sb="1" eb="2">
      <t>エン</t>
    </rPh>
    <phoneticPr fontId="3"/>
  </si>
  <si>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3"/>
  </si>
  <si>
    <t>対象経費の
実支出額</t>
    <rPh sb="0" eb="2">
      <t>タイショウ</t>
    </rPh>
    <rPh sb="2" eb="4">
      <t>ケイヒ</t>
    </rPh>
    <rPh sb="6" eb="7">
      <t>ジツ</t>
    </rPh>
    <rPh sb="7" eb="9">
      <t>シシュツ</t>
    </rPh>
    <phoneticPr fontId="3"/>
  </si>
  <si>
    <t>県交付決定額</t>
    <rPh sb="0" eb="1">
      <t>ケン</t>
    </rPh>
    <rPh sb="1" eb="3">
      <t>コウフ</t>
    </rPh>
    <rPh sb="3" eb="5">
      <t>ケッテイ</t>
    </rPh>
    <rPh sb="5" eb="6">
      <t>ガク</t>
    </rPh>
    <phoneticPr fontId="3"/>
  </si>
  <si>
    <t>差引過不足額</t>
    <rPh sb="0" eb="1">
      <t>サ</t>
    </rPh>
    <rPh sb="1" eb="2">
      <t>ヒ</t>
    </rPh>
    <rPh sb="2" eb="6">
      <t>カブソクガク</t>
    </rPh>
    <phoneticPr fontId="3"/>
  </si>
  <si>
    <t>（Ｉ）</t>
    <phoneticPr fontId="3"/>
  </si>
  <si>
    <t>（Ｊ）</t>
    <phoneticPr fontId="3"/>
  </si>
  <si>
    <t>区分</t>
    <phoneticPr fontId="3"/>
  </si>
  <si>
    <t>合計</t>
    <phoneticPr fontId="3"/>
  </si>
  <si>
    <t>区分</t>
    <phoneticPr fontId="3"/>
  </si>
  <si>
    <t>第１号様式（第３条関係）</t>
    <phoneticPr fontId="3"/>
  </si>
  <si>
    <t>奈良県知事　殿</t>
    <phoneticPr fontId="3"/>
  </si>
  <si>
    <t>氏名</t>
    <rPh sb="0" eb="2">
      <t>シメイ</t>
    </rPh>
    <phoneticPr fontId="3"/>
  </si>
  <si>
    <t>新型コロナウイルス感染症緊急包括支援事業補助金（医療分）交付申請書</t>
    <phoneticPr fontId="3"/>
  </si>
  <si>
    <t>標記について、次のとおり関係書類を添えて申請します。</t>
    <phoneticPr fontId="3"/>
  </si>
  <si>
    <t>１．補助対象事業名</t>
    <phoneticPr fontId="3"/>
  </si>
  <si>
    <t>金</t>
    <rPh sb="0" eb="1">
      <t>キン</t>
    </rPh>
    <phoneticPr fontId="3"/>
  </si>
  <si>
    <t>円</t>
    <rPh sb="0" eb="1">
      <t>エン</t>
    </rPh>
    <phoneticPr fontId="3"/>
  </si>
  <si>
    <t>３．添付書類</t>
    <phoneticPr fontId="3"/>
  </si>
  <si>
    <t>各別表の付表に定める関係書類</t>
    <phoneticPr fontId="3"/>
  </si>
  <si>
    <t>第２号様式（第６条関係）</t>
    <phoneticPr fontId="3"/>
  </si>
  <si>
    <t>新型コロナウイルス感染症緊急包括支援事業補助金（医療分）変更承認申請書</t>
    <phoneticPr fontId="3"/>
  </si>
  <si>
    <t>標記について、関係書類を添えて次のとおり申請します。</t>
    <phoneticPr fontId="3"/>
  </si>
  <si>
    <t>　　　　増減額</t>
    <rPh sb="4" eb="7">
      <t>ゾウゲンガク</t>
    </rPh>
    <phoneticPr fontId="3"/>
  </si>
  <si>
    <t>　　　　変更額</t>
    <rPh sb="4" eb="7">
      <t>ヘンコウガク</t>
    </rPh>
    <phoneticPr fontId="3"/>
  </si>
  <si>
    <t>４．添付書類</t>
    <phoneticPr fontId="3"/>
  </si>
  <si>
    <t>第５号様式（第１０条関係）</t>
    <phoneticPr fontId="3"/>
  </si>
  <si>
    <t>新型コロナウイルス感染症緊急包括支援事業補助金（医療分）実績報告書</t>
    <phoneticPr fontId="3"/>
  </si>
  <si>
    <t>　標記事業については、下記のとおり事業が完了したので、関係書類を添えて</t>
    <phoneticPr fontId="3"/>
  </si>
  <si>
    <t>報告します。</t>
    <phoneticPr fontId="3"/>
  </si>
  <si>
    <t>新規申請</t>
    <rPh sb="0" eb="4">
      <t>シンキシンセイ</t>
    </rPh>
    <phoneticPr fontId="3"/>
  </si>
  <si>
    <t>文書番号</t>
    <rPh sb="0" eb="4">
      <t>ブンショバンゴウ</t>
    </rPh>
    <phoneticPr fontId="3"/>
  </si>
  <si>
    <t>変更申請</t>
    <rPh sb="0" eb="4">
      <t>ヘンコウシンセイ</t>
    </rPh>
    <phoneticPr fontId="3"/>
  </si>
  <si>
    <t>実績報告</t>
    <rPh sb="0" eb="4">
      <t>ジッセキホウコク</t>
    </rPh>
    <phoneticPr fontId="3"/>
  </si>
  <si>
    <t>提出日</t>
    <rPh sb="0" eb="2">
      <t>テイシュツ</t>
    </rPh>
    <rPh sb="2" eb="3">
      <t>ビ</t>
    </rPh>
    <phoneticPr fontId="11"/>
  </si>
  <si>
    <t>区　分</t>
  </si>
  <si>
    <t>補助上限額・条件</t>
    <rPh sb="0" eb="4">
      <t>ホジョジョウゲン</t>
    </rPh>
    <rPh sb="4" eb="5">
      <t>ガク</t>
    </rPh>
    <rPh sb="6" eb="8">
      <t>ジョウケン</t>
    </rPh>
    <phoneticPr fontId="19"/>
  </si>
  <si>
    <t>設置場所</t>
    <rPh sb="0" eb="4">
      <t>セッチバショ</t>
    </rPh>
    <phoneticPr fontId="19"/>
  </si>
  <si>
    <t>納品予定月</t>
    <rPh sb="0" eb="2">
      <t>ノウヒン</t>
    </rPh>
    <rPh sb="2" eb="4">
      <t>ヨテイ</t>
    </rPh>
    <rPh sb="4" eb="5">
      <t>ツキ</t>
    </rPh>
    <phoneticPr fontId="19"/>
  </si>
  <si>
    <t>円</t>
    <rPh sb="0" eb="1">
      <t>エン</t>
    </rPh>
    <phoneticPr fontId="11"/>
  </si>
  <si>
    <t>合　計</t>
    <rPh sb="0" eb="1">
      <t>ア</t>
    </rPh>
    <rPh sb="2" eb="3">
      <t>ケイ</t>
    </rPh>
    <phoneticPr fontId="11"/>
  </si>
  <si>
    <t>簡易ベッド</t>
    <phoneticPr fontId="3"/>
  </si>
  <si>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1"/>
  </si>
  <si>
    <t xml:space="preserve"> ・歳入の部</t>
    <rPh sb="2" eb="3">
      <t>トシ</t>
    </rPh>
    <rPh sb="3" eb="4">
      <t>イリ</t>
    </rPh>
    <rPh sb="5" eb="6">
      <t>ブ</t>
    </rPh>
    <phoneticPr fontId="11"/>
  </si>
  <si>
    <t>（単位：円）</t>
    <rPh sb="1" eb="3">
      <t>タンイ</t>
    </rPh>
    <rPh sb="4" eb="5">
      <t>エン</t>
    </rPh>
    <phoneticPr fontId="11"/>
  </si>
  <si>
    <t>項　　　　　　　　　目</t>
    <rPh sb="0" eb="1">
      <t>コウ</t>
    </rPh>
    <rPh sb="10" eb="11">
      <t>メ</t>
    </rPh>
    <phoneticPr fontId="11"/>
  </si>
  <si>
    <t>金　　　　　　　額</t>
    <rPh sb="0" eb="1">
      <t>キン</t>
    </rPh>
    <rPh sb="8" eb="9">
      <t>ガク</t>
    </rPh>
    <phoneticPr fontId="11"/>
  </si>
  <si>
    <t>自　己　資　金</t>
    <rPh sb="0" eb="1">
      <t>ジ</t>
    </rPh>
    <rPh sb="2" eb="3">
      <t>オノレ</t>
    </rPh>
    <rPh sb="4" eb="5">
      <t>シ</t>
    </rPh>
    <rPh sb="6" eb="7">
      <t>カネ</t>
    </rPh>
    <phoneticPr fontId="11"/>
  </si>
  <si>
    <t>寄付金その他の収入</t>
    <rPh sb="0" eb="3">
      <t>キフキン</t>
    </rPh>
    <rPh sb="5" eb="6">
      <t>タ</t>
    </rPh>
    <rPh sb="7" eb="9">
      <t>シュウニュウ</t>
    </rPh>
    <phoneticPr fontId="11"/>
  </si>
  <si>
    <t>計</t>
    <rPh sb="0" eb="1">
      <t>ケイ</t>
    </rPh>
    <phoneticPr fontId="11"/>
  </si>
  <si>
    <t xml:space="preserve"> ・歳出の部</t>
    <rPh sb="2" eb="3">
      <t>トシ</t>
    </rPh>
    <rPh sb="3" eb="4">
      <t>デ</t>
    </rPh>
    <rPh sb="5" eb="6">
      <t>ブ</t>
    </rPh>
    <phoneticPr fontId="11"/>
  </si>
  <si>
    <t>設備等整備費</t>
    <rPh sb="0" eb="2">
      <t>セツビ</t>
    </rPh>
    <rPh sb="2" eb="3">
      <t>トウ</t>
    </rPh>
    <rPh sb="3" eb="5">
      <t>セイビ</t>
    </rPh>
    <rPh sb="5" eb="6">
      <t>ヒ</t>
    </rPh>
    <phoneticPr fontId="11"/>
  </si>
  <si>
    <t>上記は原本に相違ないことを証明します。</t>
    <rPh sb="0" eb="2">
      <t>ジョウキ</t>
    </rPh>
    <rPh sb="3" eb="5">
      <t>ゲンポン</t>
    </rPh>
    <rPh sb="6" eb="8">
      <t>ソウイ</t>
    </rPh>
    <rPh sb="13" eb="15">
      <t>ショウメイ</t>
    </rPh>
    <phoneticPr fontId="11"/>
  </si>
  <si>
    <t>医療機関名</t>
    <rPh sb="0" eb="2">
      <t>イリョウ</t>
    </rPh>
    <rPh sb="2" eb="4">
      <t>キカン</t>
    </rPh>
    <rPh sb="4" eb="5">
      <t>メイ</t>
    </rPh>
    <phoneticPr fontId="11"/>
  </si>
  <si>
    <t>歳入歳出予算書 （ 抄 本 ）</t>
    <rPh sb="0" eb="1">
      <t>トシ</t>
    </rPh>
    <rPh sb="1" eb="2">
      <t>イリ</t>
    </rPh>
    <rPh sb="2" eb="3">
      <t>トシ</t>
    </rPh>
    <rPh sb="3" eb="4">
      <t>デ</t>
    </rPh>
    <rPh sb="4" eb="7">
      <t>ヨサンショ</t>
    </rPh>
    <rPh sb="10" eb="11">
      <t>ショウ</t>
    </rPh>
    <rPh sb="12" eb="13">
      <t>ホン</t>
    </rPh>
    <phoneticPr fontId="11"/>
  </si>
  <si>
    <t>奈良県補助金</t>
    <rPh sb="0" eb="3">
      <t>ナラケン</t>
    </rPh>
    <rPh sb="3" eb="6">
      <t>ホジョキン</t>
    </rPh>
    <phoneticPr fontId="11"/>
  </si>
  <si>
    <t>住所</t>
    <rPh sb="0" eb="2">
      <t>ジュウショ</t>
    </rPh>
    <phoneticPr fontId="11"/>
  </si>
  <si>
    <t>氏名</t>
    <rPh sb="0" eb="2">
      <t>シメイ</t>
    </rPh>
    <phoneticPr fontId="11"/>
  </si>
  <si>
    <t>(人)</t>
    <rPh sb="1" eb="2">
      <t>ニン</t>
    </rPh>
    <phoneticPr fontId="3"/>
  </si>
  <si>
    <t>（３）個人防護具　</t>
    <phoneticPr fontId="20"/>
  </si>
  <si>
    <t>基準単価</t>
    <rPh sb="0" eb="4">
      <t>キジュンタンカ</t>
    </rPh>
    <phoneticPr fontId="3"/>
  </si>
  <si>
    <t>うち、医師</t>
    <rPh sb="3" eb="5">
      <t>イシ</t>
    </rPh>
    <phoneticPr fontId="3"/>
  </si>
  <si>
    <t>うち、看護師</t>
    <rPh sb="3" eb="6">
      <t>カンゴシ</t>
    </rPh>
    <phoneticPr fontId="3"/>
  </si>
  <si>
    <t>うち、その他</t>
    <rPh sb="5" eb="6">
      <t>タ</t>
    </rPh>
    <phoneticPr fontId="3"/>
  </si>
  <si>
    <t>205,000円／台</t>
    <rPh sb="7" eb="8">
      <t>エン</t>
    </rPh>
    <rPh sb="9" eb="10">
      <t>ダイ</t>
    </rPh>
    <phoneticPr fontId="19"/>
  </si>
  <si>
    <t>51,400円／台</t>
    <rPh sb="6" eb="7">
      <t>エン</t>
    </rPh>
    <rPh sb="8" eb="9">
      <t>ダイ</t>
    </rPh>
    <phoneticPr fontId="19"/>
  </si>
  <si>
    <t>申請者（開設者）</t>
    <rPh sb="0" eb="3">
      <t>シンセイシャ</t>
    </rPh>
    <rPh sb="4" eb="6">
      <t>カイセツ</t>
    </rPh>
    <rPh sb="6" eb="7">
      <t>シャ</t>
    </rPh>
    <phoneticPr fontId="3"/>
  </si>
  <si>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3"/>
  </si>
  <si>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3"/>
  </si>
  <si>
    <t>２．医療機関名及び所在地</t>
    <rPh sb="2" eb="7">
      <t>イリョウキカンメイ</t>
    </rPh>
    <rPh sb="7" eb="8">
      <t>オヨ</t>
    </rPh>
    <rPh sb="9" eb="12">
      <t>ショザイチ</t>
    </rPh>
    <phoneticPr fontId="3"/>
  </si>
  <si>
    <t>３．交付申請額</t>
    <phoneticPr fontId="3"/>
  </si>
  <si>
    <t>（</t>
    <phoneticPr fontId="3"/>
  </si>
  <si>
    <t>）</t>
    <phoneticPr fontId="3"/>
  </si>
  <si>
    <t>医療機関名</t>
    <rPh sb="0" eb="5">
      <t>イリョウキカンメイ</t>
    </rPh>
    <phoneticPr fontId="19"/>
  </si>
  <si>
    <t>（法人の場合は、主たる事務所の所在地）</t>
    <phoneticPr fontId="3"/>
  </si>
  <si>
    <t>（法人の場合は、名称及び代表者の職氏名）</t>
    <phoneticPr fontId="3"/>
  </si>
  <si>
    <t>【基本情報】</t>
    <rPh sb="1" eb="3">
      <t>キホン</t>
    </rPh>
    <rPh sb="3" eb="5">
      <t>ジョウホウ</t>
    </rPh>
    <phoneticPr fontId="11"/>
  </si>
  <si>
    <t>※着色セルへご記入をお願いします。</t>
    <rPh sb="1" eb="3">
      <t>チャクショク</t>
    </rPh>
    <rPh sb="7" eb="9">
      <t>キニュウ</t>
    </rPh>
    <rPh sb="11" eb="12">
      <t>ネガ</t>
    </rPh>
    <phoneticPr fontId="11"/>
  </si>
  <si>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1"/>
  </si>
  <si>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1"/>
  </si>
  <si>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1"/>
  </si>
  <si>
    <t>補助金担当者</t>
    <rPh sb="0" eb="3">
      <t>ホジョキン</t>
    </rPh>
    <rPh sb="3" eb="6">
      <t>タントウシャ</t>
    </rPh>
    <phoneticPr fontId="11"/>
  </si>
  <si>
    <t>所属・職</t>
    <rPh sb="0" eb="2">
      <t>ショゾク</t>
    </rPh>
    <rPh sb="3" eb="4">
      <t>ショク</t>
    </rPh>
    <phoneticPr fontId="11"/>
  </si>
  <si>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1"/>
  </si>
  <si>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1"/>
  </si>
  <si>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</si>
  <si>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1"/>
  </si>
  <si>
    <t>郵便番号</t>
    <rPh sb="0" eb="4">
      <t>ユウビンバンゴウ</t>
    </rPh>
    <phoneticPr fontId="11"/>
  </si>
  <si>
    <t>宛先</t>
    <rPh sb="0" eb="2">
      <t>アテサキ</t>
    </rPh>
    <phoneticPr fontId="11"/>
  </si>
  <si>
    <t>医療機関所在地</t>
    <rPh sb="0" eb="2">
      <t>イリョウ</t>
    </rPh>
    <rPh sb="2" eb="4">
      <t>キカン</t>
    </rPh>
    <rPh sb="4" eb="7">
      <t>ショザイチ</t>
    </rPh>
    <phoneticPr fontId="11"/>
  </si>
  <si>
    <t>記</t>
    <rPh sb="0" eb="1">
      <t>キ</t>
    </rPh>
    <phoneticPr fontId="3"/>
  </si>
  <si>
    <t>HEPAフィルター付
空気清浄機</t>
    <phoneticPr fontId="3"/>
  </si>
  <si>
    <t>HEPAフィルター付
パーテーション</t>
    <phoneticPr fontId="3"/>
  </si>
  <si>
    <t>簡易ベッド</t>
    <phoneticPr fontId="3"/>
  </si>
  <si>
    <t>令和５年　月　　日</t>
    <rPh sb="0" eb="2">
      <t>レイワ</t>
    </rPh>
    <rPh sb="3" eb="4">
      <t>ネン</t>
    </rPh>
    <rPh sb="5" eb="6">
      <t>ガツ</t>
    </rPh>
    <rPh sb="8" eb="9">
      <t>ニチ</t>
    </rPh>
    <phoneticPr fontId="3"/>
  </si>
  <si>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3"/>
  </si>
  <si>
    <t>3．交付決定額</t>
    <rPh sb="4" eb="6">
      <t>ケッテイ</t>
    </rPh>
    <phoneticPr fontId="3"/>
  </si>
  <si>
    <t>4．変更の理由</t>
    <phoneticPr fontId="3"/>
  </si>
  <si>
    <t>5．添付書類</t>
    <phoneticPr fontId="3"/>
  </si>
  <si>
    <t>歳入歳出決算書 （ 抄 本 ）</t>
    <rPh sb="0" eb="1">
      <t>トシ</t>
    </rPh>
    <rPh sb="1" eb="2">
      <t>イリ</t>
    </rPh>
    <rPh sb="2" eb="3">
      <t>トシ</t>
    </rPh>
    <rPh sb="3" eb="4">
      <t>デ</t>
    </rPh>
    <rPh sb="4" eb="7">
      <t>ケッサンショ</t>
    </rPh>
    <rPh sb="10" eb="11">
      <t>ショウ</t>
    </rPh>
    <rPh sb="12" eb="13">
      <t>ホン</t>
    </rPh>
    <phoneticPr fontId="11"/>
  </si>
  <si>
    <r>
      <t xml:space="preserve">医療機関コード
</t>
    </r>
    <r>
      <rPr>
        <sz val="9"/>
        <rFont val="ＭＳ 明朝"/>
        <family val="1"/>
        <charset val="128"/>
      </rPr>
      <t>※Ｇ－ＭＩＳ上のコード</t>
    </r>
    <rPh sb="0" eb="2">
      <t>イリョウ</t>
    </rPh>
    <rPh sb="2" eb="4">
      <t>キカン</t>
    </rPh>
    <rPh sb="14" eb="15">
      <t>ジョウ</t>
    </rPh>
    <phoneticPr fontId="11"/>
  </si>
  <si>
    <t>文書送付先</t>
    <rPh sb="0" eb="2">
      <t>ブンショ</t>
    </rPh>
    <rPh sb="2" eb="5">
      <t>ソウフサキ</t>
    </rPh>
    <phoneticPr fontId="11"/>
  </si>
  <si>
    <t>メールアドレス</t>
    <phoneticPr fontId="3"/>
  </si>
  <si>
    <t>連絡先（電話番号）Ａ</t>
    <rPh sb="0" eb="3">
      <t>レンラクサキ</t>
    </rPh>
    <rPh sb="4" eb="6">
      <t>デンワ</t>
    </rPh>
    <rPh sb="6" eb="8">
      <t>バンゴウ</t>
    </rPh>
    <phoneticPr fontId="11"/>
  </si>
  <si>
    <t>連絡先（電話番号）Ｂ</t>
    <phoneticPr fontId="11"/>
  </si>
  <si>
    <t>申請日</t>
    <rPh sb="0" eb="3">
      <t>シンセイビ</t>
    </rPh>
    <phoneticPr fontId="3"/>
  </si>
  <si>
    <t>報告日</t>
    <rPh sb="0" eb="3">
      <t>ホウコクビ</t>
    </rPh>
    <phoneticPr fontId="3"/>
  </si>
  <si>
    <t>第３号様式（第６条関係）</t>
    <phoneticPr fontId="3"/>
  </si>
  <si>
    <t>中止（廃止）承認申請書</t>
    <phoneticPr fontId="3"/>
  </si>
  <si>
    <t>新型コロナウイルス感染症緊急包括支援事業補助金（医療分）</t>
    <phoneticPr fontId="3"/>
  </si>
  <si>
    <t>号の</t>
    <phoneticPr fontId="3"/>
  </si>
  <si>
    <t>３．中止（廃止）の理由</t>
    <rPh sb="2" eb="4">
      <t>チュウシ</t>
    </rPh>
    <rPh sb="5" eb="7">
      <t>ハイシ</t>
    </rPh>
    <phoneticPr fontId="3"/>
  </si>
  <si>
    <t>４．中止予定期間</t>
    <rPh sb="2" eb="6">
      <t>チュウシヨテイ</t>
    </rPh>
    <rPh sb="6" eb="8">
      <t>キカン</t>
    </rPh>
    <phoneticPr fontId="3"/>
  </si>
  <si>
    <t>から</t>
    <phoneticPr fontId="3"/>
  </si>
  <si>
    <t>　　廃止予定年月日</t>
    <rPh sb="2" eb="4">
      <t>ハイシ</t>
    </rPh>
    <rPh sb="4" eb="6">
      <t>ヨテイ</t>
    </rPh>
    <rPh sb="6" eb="9">
      <t>ネンガッピ</t>
    </rPh>
    <phoneticPr fontId="3"/>
  </si>
  <si>
    <t>中止の場合に記入</t>
    <rPh sb="0" eb="2">
      <t>チュウシ</t>
    </rPh>
    <rPh sb="3" eb="5">
      <t>バアイ</t>
    </rPh>
    <rPh sb="6" eb="8">
      <t>キニュウ</t>
    </rPh>
    <phoneticPr fontId="3"/>
  </si>
  <si>
    <t>廃止の場合に記入</t>
    <rPh sb="0" eb="2">
      <t>ハイシ</t>
    </rPh>
    <rPh sb="3" eb="5">
      <t>バアイ</t>
    </rPh>
    <rPh sb="6" eb="8">
      <t>キニュウ</t>
    </rPh>
    <phoneticPr fontId="3"/>
  </si>
  <si>
    <t>上記のとおり請求します。</t>
    <rPh sb="0" eb="2">
      <t>ジョウキ</t>
    </rPh>
    <rPh sb="6" eb="8">
      <t>セイキュウ</t>
    </rPh>
    <phoneticPr fontId="3"/>
  </si>
  <si>
    <t>補助対象事業名</t>
    <phoneticPr fontId="3"/>
  </si>
  <si>
    <t>第４号様式（第７条関係）</t>
    <phoneticPr fontId="3"/>
  </si>
  <si>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3"/>
  </si>
  <si>
    <t>　ただし、</t>
    <phoneticPr fontId="3"/>
  </si>
  <si>
    <t>以下の欄もご記入ください。</t>
    <phoneticPr fontId="3"/>
  </si>
  <si>
    <t>振込先金融機関名・店名</t>
    <rPh sb="0" eb="3">
      <t>フリコミサキ</t>
    </rPh>
    <rPh sb="3" eb="8">
      <t>キンユウキカンメイ</t>
    </rPh>
    <rPh sb="9" eb="11">
      <t>テンメイ</t>
    </rPh>
    <phoneticPr fontId="3"/>
  </si>
  <si>
    <t>（預金種別）・口座番号</t>
    <rPh sb="1" eb="5">
      <t>ヨキンシュベツ</t>
    </rPh>
    <rPh sb="7" eb="11">
      <t>コウザバンゴウ</t>
    </rPh>
    <phoneticPr fontId="3"/>
  </si>
  <si>
    <t>（フリガナ）
口座名義</t>
    <rPh sb="7" eb="11">
      <t>コウザメイギ</t>
    </rPh>
    <phoneticPr fontId="3"/>
  </si>
  <si>
    <t>第６号様式（第１１条関係）</t>
    <phoneticPr fontId="3"/>
  </si>
  <si>
    <t>補　助　金　交　付　請　求　書</t>
    <rPh sb="0" eb="1">
      <t>ホ</t>
    </rPh>
    <rPh sb="2" eb="3">
      <t>スケ</t>
    </rPh>
    <rPh sb="4" eb="5">
      <t>カネ</t>
    </rPh>
    <rPh sb="6" eb="7">
      <t>コウ</t>
    </rPh>
    <rPh sb="8" eb="9">
      <t>ツキ</t>
    </rPh>
    <rPh sb="10" eb="11">
      <t>ショウ</t>
    </rPh>
    <rPh sb="12" eb="13">
      <t>モトム</t>
    </rPh>
    <rPh sb="14" eb="15">
      <t>ショ</t>
    </rPh>
    <phoneticPr fontId="3"/>
  </si>
  <si>
    <t>金融機関名</t>
    <rPh sb="0" eb="5">
      <t>キンユウキカンメイ</t>
    </rPh>
    <phoneticPr fontId="11"/>
  </si>
  <si>
    <t>店名</t>
    <rPh sb="0" eb="2">
      <t>テンメイ</t>
    </rPh>
    <phoneticPr fontId="11"/>
  </si>
  <si>
    <t>口座種別</t>
    <rPh sb="0" eb="2">
      <t>コウザ</t>
    </rPh>
    <rPh sb="2" eb="4">
      <t>シュベツ</t>
    </rPh>
    <phoneticPr fontId="3"/>
  </si>
  <si>
    <t>口座名義</t>
    <rPh sb="0" eb="4">
      <t>コウザメイギ</t>
    </rPh>
    <phoneticPr fontId="11"/>
  </si>
  <si>
    <t>口座名義
フリガナ</t>
    <rPh sb="0" eb="4">
      <t>コウザメイギ</t>
    </rPh>
    <phoneticPr fontId="11"/>
  </si>
  <si>
    <t>第７号様式（第１２条関係）</t>
    <phoneticPr fontId="3"/>
  </si>
  <si>
    <t>消費税等仕入控除税額報告書</t>
    <phoneticPr fontId="3"/>
  </si>
  <si>
    <t>奈良県新型コロナウイルス感染症緊急包括支援事業補助金（医療分）交付要綱第１１条に基づき確定された額</t>
    <phoneticPr fontId="3"/>
  </si>
  <si>
    <t>消費税及び地方消費税の申告により確定した消費税等仕入控除税額（要県返還相当額）</t>
    <phoneticPr fontId="3"/>
  </si>
  <si>
    <t>３．</t>
    <phoneticPr fontId="3"/>
  </si>
  <si>
    <t>振込先</t>
    <rPh sb="0" eb="3">
      <t>フリコミサキ</t>
    </rPh>
    <phoneticPr fontId="3"/>
  </si>
  <si>
    <t>金融機関名</t>
    <rPh sb="0" eb="5">
      <t>キンユウキカンメイ</t>
    </rPh>
    <phoneticPr fontId="3"/>
  </si>
  <si>
    <t>店名</t>
    <rPh sb="0" eb="2">
      <t>テンメイ</t>
    </rPh>
    <phoneticPr fontId="3"/>
  </si>
  <si>
    <t>種別</t>
    <rPh sb="0" eb="2">
      <t>シュベツ</t>
    </rPh>
    <phoneticPr fontId="3"/>
  </si>
  <si>
    <t>番号</t>
    <rPh sb="0" eb="2">
      <t>バンゴウ</t>
    </rPh>
    <phoneticPr fontId="3"/>
  </si>
  <si>
    <t>フリガナ</t>
    <phoneticPr fontId="3"/>
  </si>
  <si>
    <t>名義</t>
    <rPh sb="0" eb="2">
      <t>メイギ</t>
    </rPh>
    <phoneticPr fontId="3"/>
  </si>
  <si>
    <t>中止廃止</t>
    <rPh sb="0" eb="4">
      <t>チュウシハイシ</t>
    </rPh>
    <phoneticPr fontId="3"/>
  </si>
  <si>
    <t>申請日</t>
    <rPh sb="0" eb="3">
      <t>シンセイビ</t>
    </rPh>
    <phoneticPr fontId="3"/>
  </si>
  <si>
    <t>交付決定日</t>
    <rPh sb="0" eb="5">
      <t>コウフケッテイビ</t>
    </rPh>
    <phoneticPr fontId="3"/>
  </si>
  <si>
    <t>決定通知番号</t>
    <rPh sb="0" eb="4">
      <t>ケッテイツウチ</t>
    </rPh>
    <rPh sb="4" eb="6">
      <t>バンゴウ</t>
    </rPh>
    <phoneticPr fontId="3"/>
  </si>
  <si>
    <t>中止廃止理由</t>
    <rPh sb="0" eb="2">
      <t>チュウシ</t>
    </rPh>
    <rPh sb="2" eb="6">
      <t>ハイシリユウ</t>
    </rPh>
    <phoneticPr fontId="3"/>
  </si>
  <si>
    <t>中止日（自）</t>
    <rPh sb="0" eb="2">
      <t>チュウシ</t>
    </rPh>
    <rPh sb="2" eb="3">
      <t>ビ</t>
    </rPh>
    <rPh sb="4" eb="5">
      <t>ジ</t>
    </rPh>
    <phoneticPr fontId="3"/>
  </si>
  <si>
    <t>中止日（至）</t>
    <rPh sb="0" eb="3">
      <t>チュウシビ</t>
    </rPh>
    <rPh sb="4" eb="5">
      <t>イタ</t>
    </rPh>
    <phoneticPr fontId="3"/>
  </si>
  <si>
    <t>廃止日</t>
    <rPh sb="0" eb="3">
      <t>ハイシビ</t>
    </rPh>
    <phoneticPr fontId="3"/>
  </si>
  <si>
    <t>概算払請求</t>
    <rPh sb="0" eb="3">
      <t>ガイサンバラ</t>
    </rPh>
    <rPh sb="3" eb="5">
      <t>セイキュウ</t>
    </rPh>
    <phoneticPr fontId="3"/>
  </si>
  <si>
    <t>請求日</t>
    <rPh sb="0" eb="3">
      <t>セイキュウビ</t>
    </rPh>
    <phoneticPr fontId="3"/>
  </si>
  <si>
    <t>請求額</t>
    <rPh sb="0" eb="3">
      <t>セイキュウガク</t>
    </rPh>
    <phoneticPr fontId="3"/>
  </si>
  <si>
    <t>請求</t>
    <rPh sb="0" eb="2">
      <t>セイキュウ</t>
    </rPh>
    <phoneticPr fontId="3"/>
  </si>
  <si>
    <t>額確定日</t>
    <rPh sb="0" eb="1">
      <t>ガク</t>
    </rPh>
    <rPh sb="1" eb="3">
      <t>カクテイ</t>
    </rPh>
    <rPh sb="3" eb="4">
      <t>ビ</t>
    </rPh>
    <phoneticPr fontId="3"/>
  </si>
  <si>
    <t>確定通知番号</t>
    <rPh sb="0" eb="2">
      <t>カクテイ</t>
    </rPh>
    <rPh sb="2" eb="4">
      <t>ツウチ</t>
    </rPh>
    <rPh sb="4" eb="6">
      <t>バンゴウ</t>
    </rPh>
    <phoneticPr fontId="3"/>
  </si>
  <si>
    <t>消費税仕入控除</t>
    <phoneticPr fontId="3"/>
  </si>
  <si>
    <t>文書番号</t>
    <rPh sb="0" eb="4">
      <t>ブンショバンゴウ</t>
    </rPh>
    <phoneticPr fontId="3"/>
  </si>
  <si>
    <t>報告日</t>
    <rPh sb="0" eb="3">
      <t>ホウコクビ</t>
    </rPh>
    <phoneticPr fontId="3"/>
  </si>
  <si>
    <t>返還額</t>
    <rPh sb="0" eb="3">
      <t>ヘンカンガク</t>
    </rPh>
    <phoneticPr fontId="3"/>
  </si>
  <si>
    <t>確定額</t>
    <rPh sb="0" eb="2">
      <t>カクテイ</t>
    </rPh>
    <rPh sb="2" eb="3">
      <t>ガク</t>
    </rPh>
    <phoneticPr fontId="3"/>
  </si>
  <si>
    <t>HEPAフィルター付空気清浄機（陰圧対応可能なものに限る）</t>
  </si>
  <si>
    <t>HEPAフィルター付パーテーション</t>
  </si>
  <si>
    <t>人工呼吸器及び付帯する備品</t>
    <phoneticPr fontId="3"/>
  </si>
  <si>
    <t>個人防護具（マスク、ゴーグル、ガウン、グローブ、キャップ、フェイスシールド）</t>
    <phoneticPr fontId="3"/>
  </si>
  <si>
    <t>簡易陰圧装置</t>
    <phoneticPr fontId="3"/>
  </si>
  <si>
    <t>体外式膜型人工肺及び付帯する備品</t>
    <phoneticPr fontId="3"/>
  </si>
  <si>
    <t>新設、増設に伴う初度設備を購入するために必要な需要品（消耗品）及び備品購入費</t>
    <phoneticPr fontId="3"/>
  </si>
  <si>
    <t>（１）新設、増設に伴う初度設備を購入するために必要な需要品（消耗品）及び備品購入費</t>
    <phoneticPr fontId="20"/>
  </si>
  <si>
    <t>（２）人工呼吸器及び付帯する備品</t>
    <phoneticPr fontId="3"/>
  </si>
  <si>
    <t>（４）簡易陰圧装置</t>
    <phoneticPr fontId="3"/>
  </si>
  <si>
    <t>（５）簡易ベッド</t>
    <phoneticPr fontId="3"/>
  </si>
  <si>
    <t>（６）体外式膜型人工肺及び付帯する備品</t>
    <phoneticPr fontId="3"/>
  </si>
  <si>
    <t>（７）簡易診療室及び付帯する備品</t>
    <phoneticPr fontId="3"/>
  </si>
  <si>
    <t>（８）HEPAフィルター付空気清浄機（陰圧対応可能なものに限る）</t>
    <rPh sb="19" eb="23">
      <t>インアツタイオウ</t>
    </rPh>
    <rPh sb="23" eb="25">
      <t>カノウ</t>
    </rPh>
    <rPh sb="29" eb="30">
      <t>カギ</t>
    </rPh>
    <phoneticPr fontId="20"/>
  </si>
  <si>
    <t>（９）HEPAフィルター付パーテーション</t>
    <phoneticPr fontId="3"/>
  </si>
  <si>
    <t>21,000,000円／台</t>
    <rPh sb="10" eb="11">
      <t>エン</t>
    </rPh>
    <rPh sb="12" eb="13">
      <t>ダイ</t>
    </rPh>
    <phoneticPr fontId="19"/>
  </si>
  <si>
    <t>別紙２－２</t>
    <rPh sb="0" eb="2">
      <t>ベッシ</t>
    </rPh>
    <phoneticPr fontId="3"/>
  </si>
  <si>
    <t>別紙２－１</t>
    <rPh sb="0" eb="2">
      <t>ベッシ</t>
    </rPh>
    <phoneticPr fontId="3"/>
  </si>
  <si>
    <t>別紙２－４</t>
    <rPh sb="0" eb="2">
      <t>ベッシ</t>
    </rPh>
    <phoneticPr fontId="3"/>
  </si>
  <si>
    <t>別紙２－３</t>
    <rPh sb="0" eb="2">
      <t>ベッシ</t>
    </rPh>
    <phoneticPr fontId="3"/>
  </si>
  <si>
    <t>4,320,000円／床</t>
    <rPh sb="9" eb="10">
      <t>エン</t>
    </rPh>
    <rPh sb="11" eb="12">
      <t>ショウ</t>
    </rPh>
    <phoneticPr fontId="19"/>
  </si>
  <si>
    <t>付け地医第</t>
    <rPh sb="0" eb="1">
      <t>ヅ</t>
    </rPh>
    <phoneticPr fontId="3"/>
  </si>
  <si>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3"/>
  </si>
  <si>
    <t>をもって交付</t>
    <phoneticPr fontId="3"/>
  </si>
  <si>
    <t>の交付決定を受けた奈良県新型コロナウイルス感染症緊急包括支援事業補助金（医療分）</t>
    <phoneticPr fontId="3"/>
  </si>
  <si>
    <t>で補助金</t>
    <phoneticPr fontId="3"/>
  </si>
  <si>
    <t>の額を確定した通知を受けた奈良県新型コロナウイルス感染症緊急包括支援事業補助金（医療分）</t>
    <phoneticPr fontId="3"/>
  </si>
  <si>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3"/>
  </si>
  <si>
    <t>で交付決定が</t>
    <phoneticPr fontId="3"/>
  </si>
  <si>
    <t>人工呼吸器及び
付帯する備品</t>
    <phoneticPr fontId="3"/>
  </si>
  <si>
    <t>体外式膜型人工肺及び
付帯する備品</t>
    <phoneticPr fontId="3"/>
  </si>
  <si>
    <t>リース対応ではなく購入する理由書</t>
    <rPh sb="3" eb="5">
      <t>タイオウ</t>
    </rPh>
    <rPh sb="9" eb="11">
      <t>コウニュウ</t>
    </rPh>
    <rPh sb="13" eb="16">
      <t>リユウショ</t>
    </rPh>
    <phoneticPr fontId="11"/>
  </si>
  <si>
    <t>購入単価（税込）</t>
    <rPh sb="0" eb="4">
      <t>コウニュウタンカ</t>
    </rPh>
    <rPh sb="5" eb="7">
      <t>ゼイコ</t>
    </rPh>
    <phoneticPr fontId="3"/>
  </si>
  <si>
    <t>購入物品</t>
    <rPh sb="0" eb="4">
      <t>コウニュウブッピン</t>
    </rPh>
    <phoneticPr fontId="3"/>
  </si>
  <si>
    <t>理　由</t>
    <rPh sb="0" eb="1">
      <t>リ</t>
    </rPh>
    <rPh sb="2" eb="3">
      <t>ヨシ</t>
    </rPh>
    <phoneticPr fontId="3"/>
  </si>
  <si>
    <t>○</t>
    <phoneticPr fontId="3"/>
  </si>
  <si>
    <t>会計検査院による会計検査の際に、適切に説明できるようにするための重要書類と位置づけていますので、次のことをご留意の上、ご提出願います。</t>
    <rPh sb="0" eb="5">
      <t>カイケイケンサイン</t>
    </rPh>
    <rPh sb="8" eb="12">
      <t>カイケイケンサ</t>
    </rPh>
    <rPh sb="13" eb="14">
      <t>サイ</t>
    </rPh>
    <rPh sb="16" eb="18">
      <t>テキセツ</t>
    </rPh>
    <rPh sb="19" eb="21">
      <t>セツメイ</t>
    </rPh>
    <rPh sb="32" eb="36">
      <t>ジュウヨウショルイ</t>
    </rPh>
    <rPh sb="37" eb="39">
      <t>イチ</t>
    </rPh>
    <rPh sb="48" eb="49">
      <t>ツギ</t>
    </rPh>
    <rPh sb="54" eb="56">
      <t>リュウイ</t>
    </rPh>
    <rPh sb="57" eb="58">
      <t>ウエ</t>
    </rPh>
    <rPh sb="60" eb="62">
      <t>テイシュツ</t>
    </rPh>
    <rPh sb="62" eb="63">
      <t>ネガ</t>
    </rPh>
    <phoneticPr fontId="3"/>
  </si>
  <si>
    <t>・</t>
    <phoneticPr fontId="3"/>
  </si>
  <si>
    <t>理由については、リースを検討したこと、検討した結果リースよりも購入の方が安価で調達できるとした内容を必ずご記載ください。</t>
    <rPh sb="0" eb="2">
      <t>リユウ</t>
    </rPh>
    <rPh sb="12" eb="14">
      <t>ケントウ</t>
    </rPh>
    <rPh sb="19" eb="21">
      <t>ケントウ</t>
    </rPh>
    <rPh sb="23" eb="25">
      <t>ケッカ</t>
    </rPh>
    <rPh sb="31" eb="33">
      <t>コウニュウ</t>
    </rPh>
    <rPh sb="34" eb="35">
      <t>ホウ</t>
    </rPh>
    <rPh sb="36" eb="38">
      <t>アンカ</t>
    </rPh>
    <rPh sb="39" eb="41">
      <t>チョウタツ</t>
    </rPh>
    <rPh sb="47" eb="49">
      <t>ナイヨウ</t>
    </rPh>
    <rPh sb="50" eb="51">
      <t>カナラ</t>
    </rPh>
    <rPh sb="53" eb="55">
      <t>キサイ</t>
    </rPh>
    <phoneticPr fontId="3"/>
  </si>
  <si>
    <r>
      <t>購入単価（税込）が</t>
    </r>
    <r>
      <rPr>
        <b/>
        <u/>
        <sz val="11"/>
        <color rgb="FFFF0000"/>
        <rFont val="游ゴシック"/>
        <family val="3"/>
        <charset val="128"/>
        <scheme val="minor"/>
      </rPr>
      <t>1,000万円を超える</t>
    </r>
    <r>
      <rPr>
        <b/>
        <sz val="11"/>
        <color rgb="FFFF0000"/>
        <rFont val="游ゴシック"/>
        <family val="3"/>
        <charset val="128"/>
        <scheme val="minor"/>
      </rPr>
      <t>物品は漏れなくご記入ください。</t>
    </r>
    <rPh sb="0" eb="4">
      <t>コウニュウタンカ</t>
    </rPh>
    <rPh sb="5" eb="7">
      <t>ゼイコ</t>
    </rPh>
    <rPh sb="14" eb="16">
      <t>マンエン</t>
    </rPh>
    <rPh sb="17" eb="18">
      <t>コ</t>
    </rPh>
    <rPh sb="20" eb="22">
      <t>ブッピン</t>
    </rPh>
    <rPh sb="23" eb="24">
      <t>モ</t>
    </rPh>
    <rPh sb="28" eb="30">
      <t>キニュウ</t>
    </rPh>
    <phoneticPr fontId="3"/>
  </si>
  <si>
    <t>設備整備事業</t>
    <phoneticPr fontId="3"/>
  </si>
  <si>
    <t>(床)</t>
    <rPh sb="1" eb="2">
      <t>ショウ</t>
    </rPh>
    <phoneticPr fontId="3"/>
  </si>
  <si>
    <t>133,000円／床</t>
    <rPh sb="7" eb="8">
      <t>エン</t>
    </rPh>
    <rPh sb="9" eb="10">
      <t>ショウ</t>
    </rPh>
    <phoneticPr fontId="19"/>
  </si>
  <si>
    <t>新設、増設する病床数</t>
    <rPh sb="0" eb="2">
      <t>シンセツ</t>
    </rPh>
    <rPh sb="3" eb="5">
      <t>ゾウセツ</t>
    </rPh>
    <rPh sb="7" eb="10">
      <t>ビョウショウスウ</t>
    </rPh>
    <phoneticPr fontId="3"/>
  </si>
  <si>
    <t>新設、増設病床数</t>
    <rPh sb="0" eb="2">
      <t>シンセツ</t>
    </rPh>
    <rPh sb="3" eb="5">
      <t>ゾウセツ</t>
    </rPh>
    <rPh sb="5" eb="8">
      <t>ビョウショウスウ</t>
    </rPh>
    <phoneticPr fontId="3"/>
  </si>
  <si>
    <t>入院診療日数（令和５年９月３０日まで）　(F)</t>
  </si>
  <si>
    <t>入院医療従事者延べ人数　(E)×(F)=(G)</t>
  </si>
  <si>
    <t>新設、増設病床数</t>
    <rPh sb="0" eb="2">
      <t>シンセツ</t>
    </rPh>
    <rPh sb="3" eb="8">
      <t>ゾウセツビョウショウスウ</t>
    </rPh>
    <phoneticPr fontId="3"/>
  </si>
  <si>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1"/>
  </si>
  <si>
    <t>個人防護具を必要とする入院医療従事者数／日　(E)</t>
  </si>
  <si>
    <t>※記入例を参考にご記入ください。</t>
    <rPh sb="1" eb="4">
      <t>キニュウレイ</t>
    </rPh>
    <rPh sb="5" eb="7">
      <t>サンコウ</t>
    </rPh>
    <rPh sb="9" eb="11">
      <t>キニュウ</t>
    </rPh>
    <phoneticPr fontId="3"/>
  </si>
  <si>
    <t>設備整備について、厚労省は、まずリースでの対応を検討するよう求めており、購入の場合は将来的に財産処分の手続きが必要となる場合があります。</t>
    <rPh sb="0" eb="2">
      <t>セツビ</t>
    </rPh>
    <rPh sb="2" eb="4">
      <t>セイビ</t>
    </rPh>
    <rPh sb="9" eb="12">
      <t>コウロウショウ</t>
    </rPh>
    <rPh sb="21" eb="23">
      <t>タイオウ</t>
    </rPh>
    <rPh sb="24" eb="26">
      <t>ケントウ</t>
    </rPh>
    <rPh sb="30" eb="31">
      <t>モト</t>
    </rPh>
    <rPh sb="36" eb="38">
      <t>コウニュウ</t>
    </rPh>
    <rPh sb="39" eb="41">
      <t>バアイ</t>
    </rPh>
    <rPh sb="42" eb="45">
      <t>ショウライテキ</t>
    </rPh>
    <rPh sb="46" eb="50">
      <t>ザイサンショブン</t>
    </rPh>
    <rPh sb="51" eb="53">
      <t>テツヅ</t>
    </rPh>
    <rPh sb="55" eb="57">
      <t>ヒツヨウ</t>
    </rPh>
    <rPh sb="60" eb="62">
      <t>バアイ</t>
    </rPh>
    <phoneticPr fontId="3"/>
  </si>
  <si>
    <t>（円）</t>
    <rPh sb="1" eb="2">
      <t>エン</t>
    </rPh>
    <phoneticPr fontId="3"/>
  </si>
  <si>
    <t>購入予定物品等一覧</t>
    <rPh sb="0" eb="2">
      <t>コウニュウ</t>
    </rPh>
    <rPh sb="2" eb="4">
      <t>ヨテイ</t>
    </rPh>
    <rPh sb="4" eb="6">
      <t>ブッピン</t>
    </rPh>
    <rPh sb="6" eb="7">
      <t>トウ</t>
    </rPh>
    <rPh sb="7" eb="9">
      <t>イチラン</t>
    </rPh>
    <phoneticPr fontId="11"/>
  </si>
  <si>
    <t>購入費計</t>
    <rPh sb="0" eb="3">
      <t>コウニュウヒ</t>
    </rPh>
    <rPh sb="3" eb="4">
      <t>ケイ</t>
    </rPh>
    <phoneticPr fontId="3"/>
  </si>
  <si>
    <t>【記入例】</t>
    <rPh sb="1" eb="4">
      <t>キニュウレイ</t>
    </rPh>
    <phoneticPr fontId="3"/>
  </si>
  <si>
    <t>メーカー</t>
    <phoneticPr fontId="3"/>
  </si>
  <si>
    <t>型式</t>
    <rPh sb="0" eb="2">
      <t>カタシキ</t>
    </rPh>
    <phoneticPr fontId="3"/>
  </si>
  <si>
    <t>単価（税込）</t>
    <rPh sb="0" eb="2">
      <t>タンカ</t>
    </rPh>
    <rPh sb="3" eb="5">
      <t>ゼイコ</t>
    </rPh>
    <phoneticPr fontId="3"/>
  </si>
  <si>
    <t>購入費（税込）</t>
    <rPh sb="0" eb="3">
      <t>コウニュウヒ</t>
    </rPh>
    <rPh sb="4" eb="6">
      <t>ゼイコ</t>
    </rPh>
    <phoneticPr fontId="3"/>
  </si>
  <si>
    <t>例）非接触サーモグラフィーカメラ</t>
    <rPh sb="0" eb="1">
      <t>レイ</t>
    </rPh>
    <rPh sb="2" eb="5">
      <t>ヒセッショク</t>
    </rPh>
    <phoneticPr fontId="3"/>
  </si>
  <si>
    <t>△△△△△（株）</t>
    <rPh sb="6" eb="7">
      <t>カブ</t>
    </rPh>
    <phoneticPr fontId="3"/>
  </si>
  <si>
    <t>THERMO-2023SMPL</t>
    <phoneticPr fontId="3"/>
  </si>
  <si>
    <t>別紙２－２　附表</t>
    <rPh sb="0" eb="2">
      <t>ベッシ</t>
    </rPh>
    <rPh sb="6" eb="8">
      <t>フヒョウ</t>
    </rPh>
    <phoneticPr fontId="3"/>
  </si>
  <si>
    <t>購入物品等一覧</t>
    <rPh sb="0" eb="2">
      <t>コウニュウ</t>
    </rPh>
    <rPh sb="2" eb="4">
      <t>ブッピン</t>
    </rPh>
    <rPh sb="4" eb="5">
      <t>トウ</t>
    </rPh>
    <rPh sb="5" eb="7">
      <t>イチラン</t>
    </rPh>
    <phoneticPr fontId="11"/>
  </si>
  <si>
    <t>別紙２－４　附表</t>
    <rPh sb="0" eb="2">
      <t>ベッシ</t>
    </rPh>
    <rPh sb="6" eb="8">
      <t>フヒョウ</t>
    </rPh>
    <phoneticPr fontId="3"/>
  </si>
  <si>
    <t>区　分</t>
    <rPh sb="0" eb="1">
      <t>ク</t>
    </rPh>
    <rPh sb="2" eb="3">
      <t>ブン</t>
    </rPh>
    <phoneticPr fontId="3"/>
  </si>
  <si>
    <t>購入費区分計（税込）</t>
    <rPh sb="0" eb="3">
      <t>コウニュウヒ</t>
    </rPh>
    <rPh sb="3" eb="5">
      <t>クブン</t>
    </rPh>
    <rPh sb="5" eb="6">
      <t>ケイ</t>
    </rPh>
    <rPh sb="7" eb="9">
      <t>ゼイコ</t>
    </rPh>
    <phoneticPr fontId="3"/>
  </si>
  <si>
    <t>（１）</t>
    <phoneticPr fontId="3"/>
  </si>
  <si>
    <t>新設、増設に伴う初度設備を購入するために必要な需用費及び備品購入費</t>
    <rPh sb="0" eb="2">
      <t>シンセツ</t>
    </rPh>
    <rPh sb="3" eb="5">
      <t>ゾウセツ</t>
    </rPh>
    <rPh sb="6" eb="7">
      <t>トモナ</t>
    </rPh>
    <rPh sb="8" eb="12">
      <t>ショドセツビ</t>
    </rPh>
    <rPh sb="13" eb="15">
      <t>コウニュウ</t>
    </rPh>
    <rPh sb="20" eb="22">
      <t>ヒツヨウ</t>
    </rPh>
    <rPh sb="23" eb="26">
      <t>ジュヨウヒ</t>
    </rPh>
    <rPh sb="26" eb="27">
      <t>オヨ</t>
    </rPh>
    <rPh sb="28" eb="33">
      <t>ビヒンコウニュウヒ</t>
    </rPh>
    <phoneticPr fontId="3"/>
  </si>
  <si>
    <t>簡易陰圧装置</t>
    <rPh sb="0" eb="4">
      <t>カンイインアツ</t>
    </rPh>
    <rPh sb="4" eb="6">
      <t>ソウチ</t>
    </rPh>
    <phoneticPr fontId="3"/>
  </si>
  <si>
    <t>（４）</t>
  </si>
  <si>
    <t>簡易ベッド</t>
    <rPh sb="0" eb="2">
      <t>カンイ</t>
    </rPh>
    <phoneticPr fontId="3"/>
  </si>
  <si>
    <t>（５）</t>
  </si>
  <si>
    <t>（６）</t>
  </si>
  <si>
    <t>HEPAフィルター付空気清浄機（陰圧対応可能なものに限る）</t>
    <phoneticPr fontId="3"/>
  </si>
  <si>
    <t>（７）</t>
  </si>
  <si>
    <t>HEPAフィルター付パーテーション</t>
    <phoneticPr fontId="3"/>
  </si>
  <si>
    <t>（８）</t>
  </si>
  <si>
    <t>（９）</t>
  </si>
  <si>
    <t>区分</t>
    <rPh sb="0" eb="2">
      <t>クブン</t>
    </rPh>
    <phoneticPr fontId="3"/>
  </si>
  <si>
    <t>台(個)</t>
    <rPh sb="0" eb="1">
      <t>ダイ</t>
    </rPh>
    <rPh sb="2" eb="3">
      <t>コ</t>
    </rPh>
    <phoneticPr fontId="3"/>
  </si>
  <si>
    <t>数</t>
    <rPh sb="0" eb="1">
      <t>スウ</t>
    </rPh>
    <phoneticPr fontId="3"/>
  </si>
  <si>
    <t>リスト
選択</t>
    <rPh sb="4" eb="6">
      <t>センタク</t>
    </rPh>
    <phoneticPr fontId="3"/>
  </si>
  <si>
    <t>エントランス</t>
    <phoneticPr fontId="3"/>
  </si>
  <si>
    <t>令和５年8月</t>
    <rPh sb="0" eb="2">
      <t>レイワ</t>
    </rPh>
    <rPh sb="3" eb="4">
      <t>ネン</t>
    </rPh>
    <rPh sb="5" eb="6">
      <t>ガツ</t>
    </rPh>
    <phoneticPr fontId="3"/>
  </si>
  <si>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3"/>
  </si>
  <si>
    <t>（２）</t>
    <phoneticPr fontId="3"/>
  </si>
  <si>
    <t>人工呼吸器及び付帯する備品</t>
    <rPh sb="0" eb="2">
      <t>ジンコウ</t>
    </rPh>
    <rPh sb="2" eb="5">
      <t>コキュウキ</t>
    </rPh>
    <rPh sb="5" eb="6">
      <t>オヨ</t>
    </rPh>
    <rPh sb="7" eb="9">
      <t>フタイ</t>
    </rPh>
    <rPh sb="11" eb="13">
      <t>ビヒン</t>
    </rPh>
    <phoneticPr fontId="3"/>
  </si>
  <si>
    <t>事業費
（税込）</t>
    <rPh sb="0" eb="3">
      <t>ジギョウヒ</t>
    </rPh>
    <rPh sb="5" eb="7">
      <t>ゼイコミ</t>
    </rPh>
    <phoneticPr fontId="21"/>
  </si>
  <si>
    <t>備　考</t>
    <rPh sb="0" eb="1">
      <t>ビ</t>
    </rPh>
    <rPh sb="2" eb="3">
      <t>コウ</t>
    </rPh>
    <phoneticPr fontId="3"/>
  </si>
  <si>
    <t>3,600円／医療従事者</t>
    <rPh sb="5" eb="6">
      <t>エン</t>
    </rPh>
    <rPh sb="7" eb="9">
      <t>イリョウ</t>
    </rPh>
    <rPh sb="9" eb="12">
      <t>ジュウジシャ</t>
    </rPh>
    <phoneticPr fontId="19"/>
  </si>
  <si>
    <t>入院医療従事者延べ人数</t>
    <rPh sb="0" eb="2">
      <t>ニュウイン</t>
    </rPh>
    <rPh sb="2" eb="4">
      <t>イリョウ</t>
    </rPh>
    <rPh sb="4" eb="7">
      <t>ジュウジシャ</t>
    </rPh>
    <rPh sb="7" eb="8">
      <t>ノ</t>
    </rPh>
    <rPh sb="9" eb="11">
      <t>ニンズウ</t>
    </rPh>
    <phoneticPr fontId="3"/>
  </si>
  <si>
    <t>設置する病床数</t>
    <rPh sb="0" eb="2">
      <t>セッチ</t>
    </rPh>
    <rPh sb="4" eb="7">
      <t>ビョウショウスウ</t>
    </rPh>
    <phoneticPr fontId="3"/>
  </si>
  <si>
    <t>購入台数</t>
    <rPh sb="0" eb="4">
      <t>コウニュウダイスウ</t>
    </rPh>
    <phoneticPr fontId="3"/>
  </si>
  <si>
    <t>(台)</t>
    <rPh sb="1" eb="2">
      <t>ダイ</t>
    </rPh>
    <phoneticPr fontId="3"/>
  </si>
  <si>
    <t>905,000円／施設</t>
    <rPh sb="7" eb="8">
      <t>エン</t>
    </rPh>
    <rPh sb="9" eb="11">
      <t>シセツ</t>
    </rPh>
    <phoneticPr fontId="19"/>
  </si>
  <si>
    <t>購入台数</t>
    <rPh sb="0" eb="2">
      <t>コウニュウ</t>
    </rPh>
    <rPh sb="2" eb="4">
      <t>ダイスウ</t>
    </rPh>
    <phoneticPr fontId="3"/>
  </si>
  <si>
    <t>※　個人防護具については、附表「個人防護具積算」に記入すること。個人防護具以外の購入物品等は、附表「購入予定物品一覧」を記入すること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ヨテイ</t>
    </rPh>
    <rPh sb="54" eb="56">
      <t>ブッピン</t>
    </rPh>
    <rPh sb="56" eb="58">
      <t>イチラン</t>
    </rPh>
    <rPh sb="60" eb="62">
      <t>キニュウ</t>
    </rPh>
    <phoneticPr fontId="3"/>
  </si>
  <si>
    <t>個人防護具積算</t>
    <phoneticPr fontId="11"/>
  </si>
  <si>
    <t>個人防護具を必要とする入院医療従事者数／日　(A)</t>
    <rPh sb="11" eb="13">
      <t>ニュウイン</t>
    </rPh>
    <phoneticPr fontId="3"/>
  </si>
  <si>
    <t>医師</t>
    <rPh sb="0" eb="2">
      <t>イシ</t>
    </rPh>
    <phoneticPr fontId="3"/>
  </si>
  <si>
    <t>看護師</t>
    <rPh sb="0" eb="3">
      <t>カンゴシ</t>
    </rPh>
    <phoneticPr fontId="3"/>
  </si>
  <si>
    <t>その他</t>
    <rPh sb="2" eb="3">
      <t>タ</t>
    </rPh>
    <phoneticPr fontId="3"/>
  </si>
  <si>
    <t>入院医療従事者延べ人数　(A)×(B)=(C)</t>
    <rPh sb="0" eb="2">
      <t>ニュウイン</t>
    </rPh>
    <phoneticPr fontId="3"/>
  </si>
  <si>
    <t>見積額（税込）</t>
    <rPh sb="0" eb="2">
      <t>ミツモリ</t>
    </rPh>
    <rPh sb="2" eb="3">
      <t>ガク</t>
    </rPh>
    <rPh sb="4" eb="6">
      <t>ゼイコ</t>
    </rPh>
    <phoneticPr fontId="3"/>
  </si>
  <si>
    <t>見積個数</t>
    <rPh sb="0" eb="2">
      <t>ミツモリ</t>
    </rPh>
    <rPh sb="2" eb="4">
      <t>コスウ</t>
    </rPh>
    <phoneticPr fontId="3"/>
  </si>
  <si>
    <t>単価（税込）</t>
    <rPh sb="0" eb="2">
      <t>タンカ</t>
    </rPh>
    <phoneticPr fontId="3"/>
  </si>
  <si>
    <t>１日１人当たり必要数</t>
    <rPh sb="1" eb="2">
      <t>ニチ</t>
    </rPh>
    <rPh sb="3" eb="4">
      <t>ニン</t>
    </rPh>
    <rPh sb="4" eb="5">
      <t>ア</t>
    </rPh>
    <rPh sb="7" eb="10">
      <t>ヒツヨウスウ</t>
    </rPh>
    <phoneticPr fontId="3"/>
  </si>
  <si>
    <t>補助対象個数</t>
    <rPh sb="0" eb="4">
      <t>ホジョタイショウ</t>
    </rPh>
    <rPh sb="4" eb="6">
      <t>コスウ</t>
    </rPh>
    <phoneticPr fontId="3"/>
  </si>
  <si>
    <t>補助対象額（税込）</t>
    <rPh sb="0" eb="5">
      <t>ホジョタイショウガク</t>
    </rPh>
    <phoneticPr fontId="3"/>
  </si>
  <si>
    <t>(E)</t>
    <phoneticPr fontId="3"/>
  </si>
  <si>
    <t>(D)÷(E)＝(F)</t>
    <phoneticPr fontId="3"/>
  </si>
  <si>
    <t>(G)</t>
    <phoneticPr fontId="3"/>
  </si>
  <si>
    <t>(C)×(G)＝(H)</t>
    <phoneticPr fontId="3"/>
  </si>
  <si>
    <t>(F)×(H)</t>
    <phoneticPr fontId="3"/>
  </si>
  <si>
    <t>１箱1,000枚入りのマスクを購入する場合、
(D)欄：１箱の税込見積額
(E)欄：１箱に内包される個数（＝1,000）</t>
    <rPh sb="1" eb="2">
      <t>ハコ</t>
    </rPh>
    <rPh sb="7" eb="8">
      <t>マイ</t>
    </rPh>
    <rPh sb="8" eb="9">
      <t>イ</t>
    </rPh>
    <rPh sb="15" eb="17">
      <t>コウニュウ</t>
    </rPh>
    <rPh sb="19" eb="21">
      <t>バアイ</t>
    </rPh>
    <rPh sb="26" eb="27">
      <t>ラン</t>
    </rPh>
    <rPh sb="29" eb="30">
      <t>ハコ</t>
    </rPh>
    <rPh sb="31" eb="33">
      <t>ゼイコ</t>
    </rPh>
    <rPh sb="33" eb="36">
      <t>ミツモリガク</t>
    </rPh>
    <rPh sb="40" eb="41">
      <t>ラン</t>
    </rPh>
    <rPh sb="43" eb="44">
      <t>ハコ</t>
    </rPh>
    <rPh sb="45" eb="47">
      <t>ナイホウ</t>
    </rPh>
    <rPh sb="50" eb="52">
      <t>コスウ</t>
    </rPh>
    <phoneticPr fontId="3"/>
  </si>
  <si>
    <t>①マスク</t>
  </si>
  <si>
    <t>②ゴーグル</t>
  </si>
  <si>
    <t>③ガウン</t>
  </si>
  <si>
    <t>④グローブ</t>
  </si>
  <si>
    <t>⑤キャップ</t>
  </si>
  <si>
    <t>⑥フェイスシールド</t>
  </si>
  <si>
    <t>合　　計</t>
    <rPh sb="0" eb="1">
      <t>アイ</t>
    </rPh>
    <rPh sb="3" eb="4">
      <t>ケイ</t>
    </rPh>
    <phoneticPr fontId="3"/>
  </si>
  <si>
    <t>5,000,000円／台</t>
    <phoneticPr fontId="19"/>
  </si>
  <si>
    <t>購入合計額（税込）</t>
    <rPh sb="0" eb="2">
      <t>コウニュウ</t>
    </rPh>
    <rPh sb="2" eb="4">
      <t>ゴウケイ</t>
    </rPh>
    <rPh sb="4" eb="5">
      <t>ガク</t>
    </rPh>
    <rPh sb="6" eb="8">
      <t>ゼイコ</t>
    </rPh>
    <phoneticPr fontId="3"/>
  </si>
  <si>
    <t>購入合計数個数</t>
    <rPh sb="0" eb="5">
      <t>コウニュウゴウケイスウ</t>
    </rPh>
    <rPh sb="5" eb="7">
      <t>コスウ</t>
    </rPh>
    <phoneticPr fontId="3"/>
  </si>
  <si>
    <t>「１箱1,000枚入500円」を3箱と、「１箱700枚入430円」を5箱を購入した場合、
(D)欄：500円×3箱＋430円×5箱＝3,650
(E)欄：1,000枚×3箱＋700枚×5箱＝6,500</t>
    <rPh sb="2" eb="3">
      <t>ハコ</t>
    </rPh>
    <rPh sb="8" eb="9">
      <t>マイ</t>
    </rPh>
    <rPh sb="9" eb="10">
      <t>イ</t>
    </rPh>
    <rPh sb="13" eb="14">
      <t>エン</t>
    </rPh>
    <rPh sb="17" eb="18">
      <t>ハコ</t>
    </rPh>
    <rPh sb="22" eb="23">
      <t>ハコ</t>
    </rPh>
    <rPh sb="26" eb="28">
      <t>マイイ</t>
    </rPh>
    <rPh sb="31" eb="32">
      <t>エン</t>
    </rPh>
    <rPh sb="35" eb="36">
      <t>ハコ</t>
    </rPh>
    <rPh sb="37" eb="39">
      <t>コウニュウ</t>
    </rPh>
    <rPh sb="41" eb="43">
      <t>バアイ</t>
    </rPh>
    <rPh sb="48" eb="49">
      <t>ラン</t>
    </rPh>
    <rPh sb="53" eb="54">
      <t>エン</t>
    </rPh>
    <rPh sb="56" eb="57">
      <t>ハコ</t>
    </rPh>
    <rPh sb="61" eb="62">
      <t>エン</t>
    </rPh>
    <rPh sb="64" eb="65">
      <t>ハコ</t>
    </rPh>
    <rPh sb="75" eb="76">
      <t>ラン</t>
    </rPh>
    <rPh sb="82" eb="83">
      <t>マイ</t>
    </rPh>
    <rPh sb="90" eb="91">
      <t>マイ</t>
    </rPh>
    <phoneticPr fontId="3"/>
  </si>
  <si>
    <t>※　個人防護具については、附表「個人防護具積算」に記入すること。個人防護具以外の購入物品等は、附表「購入物品一覧」を記入すること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ブッピン</t>
    </rPh>
    <rPh sb="54" eb="56">
      <t>イチラン</t>
    </rPh>
    <rPh sb="58" eb="60">
      <t>キニュウ</t>
    </rPh>
    <phoneticPr fontId="3"/>
  </si>
  <si>
    <t>陰圧装置設置病床数</t>
    <rPh sb="0" eb="6">
      <t>インアツソウチセッチ</t>
    </rPh>
    <rPh sb="6" eb="9">
      <t>ビョウショウスウ</t>
    </rPh>
    <phoneticPr fontId="3"/>
  </si>
  <si>
    <t>陰圧装置設置病床数</t>
    <rPh sb="0" eb="2">
      <t>インアツ</t>
    </rPh>
    <rPh sb="2" eb="4">
      <t>ソウチ</t>
    </rPh>
    <rPh sb="4" eb="9">
      <t>セッチビョウショウスウ</t>
    </rPh>
    <phoneticPr fontId="3"/>
  </si>
  <si>
    <t>補助対象事業名</t>
    <rPh sb="0" eb="4">
      <t>ホジョタイショウ</t>
    </rPh>
    <rPh sb="4" eb="7">
      <t>ジギョウメイ</t>
    </rPh>
    <phoneticPr fontId="3"/>
  </si>
  <si>
    <t>整備理由書</t>
    <rPh sb="0" eb="2">
      <t>セイビ</t>
    </rPh>
    <rPh sb="2" eb="5">
      <t>リユウショ</t>
    </rPh>
    <phoneticPr fontId="11"/>
  </si>
  <si>
    <t>①　令和４年度以前に整備した設備を追加整備する場合</t>
    <rPh sb="23" eb="25">
      <t>バアイ</t>
    </rPh>
    <phoneticPr fontId="3"/>
  </si>
  <si>
    <t>②　令和５年度が初めての整備となるが、各設備を複数整備する場合</t>
    <rPh sb="2" eb="4">
      <t>レイワ</t>
    </rPh>
    <rPh sb="5" eb="7">
      <t>ネンド</t>
    </rPh>
    <rPh sb="8" eb="9">
      <t>ハジ</t>
    </rPh>
    <rPh sb="12" eb="14">
      <t>セイビ</t>
    </rPh>
    <rPh sb="19" eb="22">
      <t>カクセツビ</t>
    </rPh>
    <rPh sb="23" eb="25">
      <t>フクスウ</t>
    </rPh>
    <rPh sb="25" eb="27">
      <t>セイビ</t>
    </rPh>
    <rPh sb="29" eb="31">
      <t>バアイ</t>
    </rPh>
    <phoneticPr fontId="3"/>
  </si>
  <si>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1"/>
  </si>
  <si>
    <t>通帳の写しを添付してください。</t>
    <phoneticPr fontId="3"/>
  </si>
  <si>
    <t>（変更申請）</t>
    <rPh sb="1" eb="3">
      <t>ヘンコウ</t>
    </rPh>
    <rPh sb="3" eb="5">
      <t>シンセイ</t>
    </rPh>
    <phoneticPr fontId="3"/>
  </si>
  <si>
    <t>品名</t>
    <rPh sb="0" eb="2">
      <t>ヒンメイ</t>
    </rPh>
    <phoneticPr fontId="3"/>
  </si>
  <si>
    <t>（令和○年○月）</t>
    <rPh sb="1" eb="3">
      <t>レイワ</t>
    </rPh>
    <rPh sb="4" eb="5">
      <t>ネン</t>
    </rPh>
    <rPh sb="6" eb="7">
      <t>ツキ</t>
    </rPh>
    <phoneticPr fontId="3"/>
  </si>
  <si>
    <t>納品実績日</t>
    <rPh sb="0" eb="2">
      <t>ノウヒン</t>
    </rPh>
    <rPh sb="2" eb="5">
      <t>ジッセキビ</t>
    </rPh>
    <phoneticPr fontId="19"/>
  </si>
  <si>
    <t>（令和○年○月○日）</t>
    <phoneticPr fontId="3"/>
  </si>
  <si>
    <t>入院診療日数（令和5年5月8日～9月30日の間）　(B)</t>
    <rPh sb="0" eb="2">
      <t>ニュウイン</t>
    </rPh>
    <rPh sb="2" eb="4">
      <t>シンリョウ</t>
    </rPh>
    <rPh sb="17" eb="18">
      <t>ガツ</t>
    </rPh>
    <rPh sb="20" eb="21">
      <t>ニチ</t>
    </rPh>
    <rPh sb="22" eb="23">
      <t>カン</t>
    </rPh>
    <phoneticPr fontId="3"/>
  </si>
  <si>
    <t>口座番号
（7桁）</t>
    <rPh sb="0" eb="2">
      <t>コウザ</t>
    </rPh>
    <rPh sb="2" eb="4">
      <t>バンゴウ</t>
    </rPh>
    <rPh sb="7" eb="8">
      <t>ケタ</t>
    </rPh>
    <phoneticPr fontId="3"/>
  </si>
  <si>
    <t>補助条件確認書</t>
    <rPh sb="0" eb="4">
      <t>ホジョジョウケン</t>
    </rPh>
    <rPh sb="4" eb="7">
      <t>カクニンショ</t>
    </rPh>
    <phoneticPr fontId="11"/>
  </si>
  <si>
    <t>受け入れ実績及び受入可能病床数等を、医療機関等情報支援システム（Ｇ－ＭＩＳ）に入力します。</t>
    <rPh sb="0" eb="1">
      <t>ウ</t>
    </rPh>
    <rPh sb="2" eb="3">
      <t>イ</t>
    </rPh>
    <rPh sb="4" eb="6">
      <t>ジッセキ</t>
    </rPh>
    <rPh sb="6" eb="7">
      <t>オヨ</t>
    </rPh>
    <rPh sb="8" eb="10">
      <t>ウケイレ</t>
    </rPh>
    <rPh sb="10" eb="12">
      <t>カノウ</t>
    </rPh>
    <rPh sb="12" eb="15">
      <t>ビョウショウスウ</t>
    </rPh>
    <rPh sb="15" eb="16">
      <t>トウ</t>
    </rPh>
    <rPh sb="18" eb="27">
      <t>イリョウキカントウジョウホウシエン</t>
    </rPh>
    <rPh sb="39" eb="41">
      <t>ニュウリョク</t>
    </rPh>
    <phoneticPr fontId="3"/>
  </si>
  <si>
    <t>令和５年9月３０日までに、新型コロナウイルス感染症患者（院内感染による自院管理を除く）を受け入れます。</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</si>
  <si>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（実績報告）</t>
    <rPh sb="1" eb="5">
      <t>ジッセキホウコク</t>
    </rPh>
    <phoneticPr fontId="3"/>
  </si>
  <si>
    <t>令和５年9月３０日までに、新型コロナウイルス感染症患者（院内感染による自院管理を除く）を受け入れました。</t>
    <rPh sb="0" eb="2">
      <t>レイワ</t>
    </rPh>
    <rPh sb="3" eb="4">
      <t>ネン</t>
    </rPh>
    <rPh sb="5" eb="6">
      <t>ガツ</t>
    </rPh>
    <rPh sb="8" eb="9">
      <t>ニチ</t>
    </rPh>
    <rPh sb="13" eb="15">
      <t>シンガタ</t>
    </rPh>
    <rPh sb="22" eb="25">
      <t>カンセンショウ</t>
    </rPh>
    <rPh sb="25" eb="27">
      <t>カンジャ</t>
    </rPh>
    <rPh sb="28" eb="32">
      <t>インナイカンセン</t>
    </rPh>
    <rPh sb="35" eb="37">
      <t>ジイン</t>
    </rPh>
    <rPh sb="37" eb="39">
      <t>カンリ</t>
    </rPh>
    <rPh sb="40" eb="41">
      <t>ノゾ</t>
    </rPh>
    <rPh sb="44" eb="45">
      <t>ウ</t>
    </rPh>
    <rPh sb="46" eb="47">
      <t>イ</t>
    </rPh>
    <phoneticPr fontId="3"/>
  </si>
  <si>
    <t>受け入れ実績及び受入可能病床数等を、医療機関等情報支援システム（Ｇ－ＭＩＳ）に入力しました。</t>
    <rPh sb="0" eb="1">
      <t>ウ</t>
    </rPh>
    <rPh sb="2" eb="3">
      <t>イ</t>
    </rPh>
    <rPh sb="4" eb="6">
      <t>ジッセキ</t>
    </rPh>
    <rPh sb="6" eb="7">
      <t>オヨ</t>
    </rPh>
    <rPh sb="8" eb="10">
      <t>ウケイレ</t>
    </rPh>
    <rPh sb="10" eb="12">
      <t>カノウ</t>
    </rPh>
    <rPh sb="12" eb="15">
      <t>ビョウショウスウ</t>
    </rPh>
    <rPh sb="15" eb="16">
      <t>トウ</t>
    </rPh>
    <rPh sb="18" eb="27">
      <t>イリョウキカントウジョウホウシエン</t>
    </rPh>
    <rPh sb="39" eb="41">
      <t>ニュウリョク</t>
    </rPh>
    <phoneticPr fontId="3"/>
  </si>
  <si>
    <t>２の医療機関名及び所在地は、申請者が医療機関の場合のみ記載すること</t>
    <phoneticPr fontId="3"/>
  </si>
  <si>
    <t>補助事業者（開設者）</t>
    <phoneticPr fontId="3"/>
  </si>
  <si>
    <t>医療機関名</t>
    <rPh sb="0" eb="5">
      <t>イリョウキカンメイ</t>
    </rPh>
    <phoneticPr fontId="3"/>
  </si>
  <si>
    <t>：</t>
    <phoneticPr fontId="3"/>
  </si>
  <si>
    <t>（請求者が医療機関の場合のみ記載）</t>
    <phoneticPr fontId="3"/>
  </si>
  <si>
    <t>備考</t>
    <phoneticPr fontId="3"/>
  </si>
  <si>
    <t>４．</t>
    <phoneticPr fontId="3"/>
  </si>
  <si>
    <t>５．その他　参考となる書類（４の金額の積算内訳等）</t>
    <phoneticPr fontId="3"/>
  </si>
  <si>
    <t>補助事業者（開設者）</t>
  </si>
  <si>
    <t>新型コロナウイルス感染症患者等入院医療機関</t>
    <phoneticPr fontId="3"/>
  </si>
  <si>
    <t>　　令和５年度奈良県新型コロナウイルス感染症患者等入院医療機関設備整備事業所要額調書</t>
    <rPh sb="2" eb="4">
      <t>レイワ</t>
    </rPh>
    <rPh sb="5" eb="7">
      <t>ネンド</t>
    </rPh>
    <rPh sb="25" eb="27">
      <t>ニュウイン</t>
    </rPh>
    <rPh sb="27" eb="29">
      <t>イリョウ</t>
    </rPh>
    <rPh sb="29" eb="31">
      <t>キカン</t>
    </rPh>
    <rPh sb="31" eb="33">
      <t>セツビ</t>
    </rPh>
    <rPh sb="35" eb="37">
      <t>ジギョウ</t>
    </rPh>
    <rPh sb="37" eb="40">
      <t>ショヨウガク</t>
    </rPh>
    <rPh sb="40" eb="42">
      <t>チョウショ</t>
    </rPh>
    <phoneticPr fontId="3"/>
  </si>
  <si>
    <t>新型コロナウイルス感染症患者等入院医療機関設備整備事業　事業計画書</t>
    <rPh sb="28" eb="30">
      <t>ジギョウ</t>
    </rPh>
    <rPh sb="30" eb="33">
      <t>ケイカクショ</t>
    </rPh>
    <phoneticPr fontId="11"/>
  </si>
  <si>
    <t>　令和５年度奈良県新型コロナウイルス感染症対策設備整備費補助金（入院医療機関設備整備事業）の申請にあたり、補助条件の充足状況を確認するため、本確認書を提出してください。</t>
    <rPh sb="53" eb="57">
      <t>ホジョジョウケン</t>
    </rPh>
    <rPh sb="58" eb="62">
      <t>ジュウソクジョウキョウ</t>
    </rPh>
    <rPh sb="63" eb="65">
      <t>カクニン</t>
    </rPh>
    <rPh sb="70" eb="71">
      <t>ホン</t>
    </rPh>
    <rPh sb="71" eb="74">
      <t>カクニンショ</t>
    </rPh>
    <rPh sb="75" eb="77">
      <t>テイシュツ</t>
    </rPh>
    <phoneticPr fontId="3"/>
  </si>
  <si>
    <t>　令和５年度奈良県新型コロナウイルス感染症対策設備整備費補助金（入院医療機関設備整備事業）の申請にあたり、以下の条件にあてはまる場合には、本理由書を提出してください。</t>
    <phoneticPr fontId="3"/>
  </si>
  <si>
    <t>　　令和５年度奈良県新型コロナウイルス感染症患者等入院医療機関設備整備事業所要額調書</t>
    <rPh sb="2" eb="4">
      <t>レイワ</t>
    </rPh>
    <rPh sb="5" eb="7">
      <t>ネンド</t>
    </rPh>
    <rPh sb="35" eb="37">
      <t>ジギョウ</t>
    </rPh>
    <rPh sb="37" eb="40">
      <t>ショヨウガク</t>
    </rPh>
    <rPh sb="40" eb="42">
      <t>チョウショ</t>
    </rPh>
    <phoneticPr fontId="3"/>
  </si>
  <si>
    <t>令和５年度奈良県新型コロナウイルス感染症患者等入院医療機関設備整備事業所要額精算書</t>
    <rPh sb="0" eb="2">
      <t>レイワ</t>
    </rPh>
    <rPh sb="3" eb="5">
      <t>ネンド</t>
    </rPh>
    <rPh sb="5" eb="7">
      <t>ナラ</t>
    </rPh>
    <rPh sb="7" eb="8">
      <t>ケン</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rPh sb="35" eb="38">
      <t>ショヨウガク</t>
    </rPh>
    <rPh sb="38" eb="40">
      <t>セイサン</t>
    </rPh>
    <rPh sb="40" eb="41">
      <t>ショ</t>
    </rPh>
    <phoneticPr fontId="3"/>
  </si>
  <si>
    <t>新型コロナウイルス感染症患者等入院医療機関設備整備事業　実績報告書</t>
    <rPh sb="28" eb="32">
      <t>ジッセキホウコク</t>
    </rPh>
    <rPh sb="32" eb="33">
      <t>ショ</t>
    </rPh>
    <phoneticPr fontId="11"/>
  </si>
  <si>
    <t>　令和５年度奈良県新型コロナウイルス感染症対策設備整備費補助金（入院医療機関設備整備事業）の実績報告にあたり、補助条件の充足状況を確認するため、本確認書を提出してください。</t>
    <rPh sb="46" eb="50">
      <t>ジッセキホウコク</t>
    </rPh>
    <rPh sb="55" eb="59">
      <t>ホジョジョウケン</t>
    </rPh>
    <rPh sb="60" eb="64">
      <t>ジュウソクジョウキョウ</t>
    </rPh>
    <rPh sb="65" eb="67">
      <t>カクニン</t>
    </rPh>
    <rPh sb="72" eb="73">
      <t>ホン</t>
    </rPh>
    <rPh sb="73" eb="76">
      <t>カクニンショ</t>
    </rPh>
    <rPh sb="77" eb="79">
      <t>テイシュツ</t>
    </rPh>
    <phoneticPr fontId="3"/>
  </si>
  <si>
    <t>入院医療機関設備整備事業（令和5年5月8日以降）</t>
    <rPh sb="0" eb="2">
      <t>ニュウイン</t>
    </rPh>
    <rPh sb="2" eb="4">
      <t>イリョウ</t>
    </rPh>
    <rPh sb="4" eb="6">
      <t>キカン</t>
    </rPh>
    <rPh sb="6" eb="8">
      <t>セツビ</t>
    </rPh>
    <rPh sb="8" eb="12">
      <t>セイビジギョウ</t>
    </rPh>
    <rPh sb="13" eb="15">
      <t>レイワ</t>
    </rPh>
    <rPh sb="16" eb="17">
      <t>ネン</t>
    </rPh>
    <rPh sb="18" eb="19">
      <t>ガツ</t>
    </rPh>
    <rPh sb="20" eb="21">
      <t>ニチ</t>
    </rPh>
    <rPh sb="21" eb="23">
      <t>イコウ</t>
    </rPh>
    <phoneticPr fontId="3"/>
  </si>
  <si>
    <t>簡易診療室及び付帯する備品</t>
    <rPh sb="2" eb="4">
      <t>シンリョウ</t>
    </rPh>
    <phoneticPr fontId="3"/>
  </si>
  <si>
    <t>簡易診療室及び付帯する備品</t>
    <rPh sb="0" eb="2">
      <t>カンイ</t>
    </rPh>
    <rPh sb="2" eb="4">
      <t>シンリョウ</t>
    </rPh>
    <rPh sb="4" eb="5">
      <t>シツ</t>
    </rPh>
    <rPh sb="5" eb="6">
      <t>オヨ</t>
    </rPh>
    <rPh sb="7" eb="9">
      <t>フタイ</t>
    </rPh>
    <rPh sb="11" eb="13">
      <t>ビヒン</t>
    </rPh>
    <phoneticPr fontId="3"/>
  </si>
  <si>
    <t>※　上記（１）～（９）の区分（個人防護具の場合は加えて「マスク」「ガウン」等）、メーカー名、型式、単価、個数が明記された納品書等を添付すること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コスウ</t>
    </rPh>
    <rPh sb="55" eb="57">
      <t>メイキ</t>
    </rPh>
    <rPh sb="60" eb="64">
      <t>ノウヒンショトウ</t>
    </rPh>
    <rPh sb="65" eb="67">
      <t>テンプ</t>
    </rPh>
    <phoneticPr fontId="3"/>
  </si>
  <si>
    <t>簡易診療室及び
付帯する備品</t>
    <rPh sb="2" eb="4">
      <t>シンリョウ</t>
    </rPh>
    <phoneticPr fontId="3"/>
  </si>
  <si>
    <t>（うち、物品購入）</t>
    <rPh sb="4" eb="8">
      <t>ブッピンコウニュウ</t>
    </rPh>
    <phoneticPr fontId="3"/>
  </si>
  <si>
    <t>（うち、設置費もしくは撤去費）</t>
    <rPh sb="4" eb="6">
      <t>セッチ</t>
    </rPh>
    <rPh sb="6" eb="7">
      <t>ヒ</t>
    </rPh>
    <rPh sb="11" eb="14">
      <t>テッキョヒ</t>
    </rPh>
    <phoneticPr fontId="3"/>
  </si>
  <si>
    <t>　令和５年度奈良県新型コロナウイルス感染症対策設備整備費補助金（入院医療機関設備整備事業）の申請にあたり、リースではなく購入することとした物品および理由については下記のとおりです。
　なお、奈良県新型コロナウイルス緊急包括支援事業補助金（医療分）の交付要綱を遵守し、財産処分が必要な場合は、適切な手続きを行います。</t>
    <rPh sb="60" eb="62">
      <t>コウニュウ</t>
    </rPh>
    <rPh sb="69" eb="71">
      <t>ブッピン</t>
    </rPh>
    <rPh sb="107" eb="113">
      <t>キンキュウホウカツシエン</t>
    </rPh>
    <rPh sb="113" eb="115">
      <t>ジギョウ</t>
    </rPh>
    <phoneticPr fontId="3"/>
  </si>
  <si>
    <t>リースの場合の見積書をご提出ください。</t>
    <rPh sb="4" eb="6">
      <t>バアイ</t>
    </rPh>
    <rPh sb="7" eb="10">
      <t>ミツモリショ</t>
    </rPh>
    <rPh sb="12" eb="14">
      <t>テイシュツ</t>
    </rPh>
    <phoneticPr fontId="3"/>
  </si>
  <si>
    <t>※　設備整備後の写真を提出すること。</t>
    <rPh sb="11" eb="13">
      <t>テイシュツ</t>
    </rPh>
    <phoneticPr fontId="3"/>
  </si>
  <si>
    <t>★</t>
    <phoneticPr fontId="3"/>
  </si>
  <si>
    <t>採用事業費計</t>
    <rPh sb="0" eb="5">
      <t>サイヨウジギョウヒ</t>
    </rPh>
    <rPh sb="5" eb="6">
      <t>ケイ</t>
    </rPh>
    <phoneticPr fontId="3"/>
  </si>
  <si>
    <t>単価</t>
    <rPh sb="0" eb="2">
      <t>タンカ</t>
    </rPh>
    <phoneticPr fontId="3"/>
  </si>
  <si>
    <t>（１）</t>
  </si>
  <si>
    <t>／床</t>
    <rPh sb="1" eb="2">
      <t>ショウ</t>
    </rPh>
    <phoneticPr fontId="3"/>
  </si>
  <si>
    <t>（２）</t>
  </si>
  <si>
    <t>／台</t>
    <rPh sb="1" eb="2">
      <t>ダイ</t>
    </rPh>
    <phoneticPr fontId="3"/>
  </si>
  <si>
    <t>知事が認める額</t>
    <rPh sb="0" eb="2">
      <t>チジ</t>
    </rPh>
    <rPh sb="3" eb="4">
      <t>ミト</t>
    </rPh>
    <rPh sb="6" eb="7">
      <t>ガク</t>
    </rPh>
    <phoneticPr fontId="3"/>
  </si>
  <si>
    <t>採用単価</t>
    <rPh sb="0" eb="4">
      <t>サイヨウタンカ</t>
    </rPh>
    <phoneticPr fontId="3"/>
  </si>
  <si>
    <t>採用事業費</t>
    <rPh sb="0" eb="5">
      <t>サイヨウジギョウヒ</t>
    </rPh>
    <phoneticPr fontId="3"/>
  </si>
  <si>
    <t>／施設</t>
    <rPh sb="1" eb="3">
      <t>シセツ</t>
    </rPh>
    <phoneticPr fontId="3"/>
  </si>
  <si>
    <t>実費相当額</t>
    <rPh sb="0" eb="5">
      <t>ジッピソウトウガク</t>
    </rPh>
    <phoneticPr fontId="19"/>
  </si>
  <si>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1"/>
  </si>
  <si>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1"/>
  </si>
  <si>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3"/>
  </si>
  <si>
    <t>都道府県番号（２９）から、１０桁の番号を入力ください。</t>
    <rPh sb="0" eb="4">
      <t>トドウフケン</t>
    </rPh>
    <rPh sb="4" eb="6">
      <t>バンゴウ</t>
    </rPh>
    <rPh sb="15" eb="16">
      <t>ケタ</t>
    </rPh>
    <rPh sb="17" eb="19">
      <t>バンゴウ</t>
    </rPh>
    <rPh sb="20" eb="22">
      <t>ニュウリョク</t>
    </rPh>
    <phoneticPr fontId="3"/>
  </si>
  <si>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3"/>
  </si>
  <si>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3"/>
  </si>
  <si>
    <t>通帳に印字されているとおりに正確にご記入ください。</t>
    <rPh sb="0" eb="2">
      <t>ツウチョウ</t>
    </rPh>
    <rPh sb="3" eb="5">
      <t>インジ</t>
    </rPh>
    <rPh sb="14" eb="16">
      <t>セイカク</t>
    </rPh>
    <rPh sb="18" eb="20">
      <t>キニュウ</t>
    </rPh>
    <phoneticPr fontId="3"/>
  </si>
  <si>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1"/>
  </si>
  <si>
    <t>※提出日</t>
    <rPh sb="1" eb="3">
      <t>テイシュツ</t>
    </rPh>
    <rPh sb="3" eb="4">
      <t>ビ</t>
    </rPh>
    <phoneticPr fontId="11"/>
  </si>
  <si>
    <t>※　上記（１）～（９）の区分（個人防護具の場合は加えて「マスク」「ガウン」等）、メーカー名、型式、単価（税込）、個数が明記された見積書を添付すること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ゼイコ</t>
    </rPh>
    <rPh sb="56" eb="58">
      <t>コスウ</t>
    </rPh>
    <rPh sb="59" eb="61">
      <t>メイキ</t>
    </rPh>
    <rPh sb="64" eb="67">
      <t>ミツモリショ</t>
    </rPh>
    <rPh sb="68" eb="70">
      <t>テンプ</t>
    </rPh>
    <phoneticPr fontId="3"/>
  </si>
  <si>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3"/>
  </si>
  <si>
    <t>(Ver 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</si>
</sst>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_);[Red]\(0\)"/>
    <numFmt numFmtId="179" formatCode="#,##0;&quot;△ &quot;#,##0"/>
  </numFmts>
  <fonts count="5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1"/>
      <color rgb="FFFF0000"/>
      <name val="游ゴシック"/>
      <family val="3"/>
      <charset val="128"/>
      <scheme val="minor"/>
    </font>
    <font>
      <b/>
      <u/>
      <sz val="11"/>
      <color rgb="FFFF0000"/>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10"/>
      <color theme="1"/>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sz val="11"/>
      <color theme="1"/>
      <name val="ＭＳ ゴシック"/>
      <family val="3"/>
      <charset val="128"/>
    </font>
    <font>
      <b/>
      <sz val="14"/>
      <color rgb="FFFF0000"/>
      <name val="游ゴシック"/>
      <family val="3"/>
      <charset val="128"/>
      <scheme val="minor"/>
    </font>
    <font>
      <b/>
      <sz val="14"/>
      <color rgb="FFFF0000"/>
      <name val="ＭＳ 明朝"/>
      <family val="1"/>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6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s>
  <cellStyleXfs count="29">
    <xf numFmtId="0" fontId="0" fillId="0" borderId="0"/>
    <xf numFmtId="38" fontId="6" fillId="0" borderId="0" applyFont="0" applyFill="0" applyBorder="0" applyAlignment="0" applyProtection="0">
      <alignment vertical="center"/>
    </xf>
    <xf numFmtId="0" fontId="10" fillId="0" borderId="0"/>
    <xf numFmtId="38" fontId="10" fillId="0" borderId="0" applyFont="0" applyFill="0" applyBorder="0" applyAlignment="0" applyProtection="0"/>
    <xf numFmtId="0" fontId="14" fillId="0" borderId="0"/>
    <xf numFmtId="0" fontId="16" fillId="0" borderId="0"/>
    <xf numFmtId="38" fontId="16"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0" fillId="0" borderId="0">
      <alignment vertical="center"/>
    </xf>
    <xf numFmtId="0" fontId="10" fillId="0" borderId="0"/>
    <xf numFmtId="0" fontId="10" fillId="0" borderId="0"/>
    <xf numFmtId="38" fontId="10" fillId="0" borderId="0" applyFont="0" applyFill="0" applyBorder="0" applyAlignment="0" applyProtection="0">
      <alignment vertical="center"/>
    </xf>
    <xf numFmtId="0" fontId="10" fillId="0" borderId="0"/>
    <xf numFmtId="0" fontId="23" fillId="0" borderId="0" applyNumberFormat="0" applyFill="0" applyBorder="0" applyAlignment="0" applyProtection="0"/>
    <xf numFmtId="38" fontId="10" fillId="0" borderId="0" applyFont="0" applyFill="0" applyBorder="0" applyAlignment="0" applyProtection="0"/>
    <xf numFmtId="0" fontId="10" fillId="0" borderId="0"/>
    <xf numFmtId="38" fontId="10" fillId="0" borderId="0" applyFont="0" applyFill="0" applyBorder="0" applyAlignment="0" applyProtection="0"/>
    <xf numFmtId="0" fontId="33" fillId="0" borderId="0"/>
    <xf numFmtId="0" fontId="10" fillId="0" borderId="0"/>
    <xf numFmtId="0" fontId="10" fillId="0" borderId="0"/>
    <xf numFmtId="0" fontId="10" fillId="0" borderId="0"/>
    <xf numFmtId="0" fontId="2" fillId="0" borderId="0">
      <alignment vertical="center"/>
    </xf>
    <xf numFmtId="0" fontId="1" fillId="0" borderId="0">
      <alignment vertical="center"/>
    </xf>
  </cellStyleXfs>
  <cellXfs count="462">
    <xf numFmtId="0" fontId="0" fillId="0" borderId="0" xfId="0"/>
    <xf numFmtId="38" fontId="18" fillId="0" borderId="0" xfId="20" applyFont="1" applyFill="1" applyAlignment="1" applyProtection="1">
      <alignment horizontal="right" vertical="center"/>
    </xf>
    <xf numFmtId="38" fontId="18" fillId="0" borderId="0" xfId="20" applyFont="1" applyFill="1" applyAlignment="1" applyProtection="1">
      <alignment horizontal="center" vertical="center"/>
    </xf>
    <xf numFmtId="38" fontId="18" fillId="0" borderId="0" xfId="20" applyFont="1" applyFill="1" applyAlignment="1" applyProtection="1">
      <alignment horizontal="left" vertical="center"/>
    </xf>
    <xf numFmtId="38" fontId="13" fillId="0" borderId="0" xfId="20" applyFont="1" applyFill="1" applyAlignment="1" applyProtection="1">
      <alignment horizontal="center" vertical="center"/>
    </xf>
    <xf numFmtId="0" fontId="13" fillId="0" borderId="0" xfId="23" applyFont="1" applyAlignment="1" applyProtection="1">
      <alignment vertical="center"/>
    </xf>
    <xf numFmtId="0" fontId="0" fillId="0" borderId="0" xfId="0" applyProtection="1"/>
    <xf numFmtId="0" fontId="13" fillId="0" borderId="1" xfId="23" applyFont="1" applyBorder="1" applyAlignment="1" applyProtection="1">
      <alignment vertical="center"/>
    </xf>
    <xf numFmtId="49" fontId="13" fillId="7" borderId="19" xfId="23" applyNumberFormat="1" applyFont="1" applyFill="1" applyBorder="1" applyAlignment="1" applyProtection="1">
      <alignment horizontal="center" vertical="center"/>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0" fontId="13" fillId="0" borderId="19" xfId="23" applyFont="1" applyBorder="1" applyAlignment="1" applyProtection="1">
      <alignment horizontal="center" vertical="center"/>
    </xf>
    <xf numFmtId="0" fontId="10" fillId="0" borderId="0" xfId="14" applyProtection="1">
      <alignment vertical="center"/>
    </xf>
    <xf numFmtId="0" fontId="24" fillId="7" borderId="0" xfId="16" applyFont="1" applyFill="1" applyAlignment="1" applyProtection="1">
      <alignment horizontal="right" vertical="center"/>
    </xf>
    <xf numFmtId="0" fontId="10" fillId="7" borderId="0" xfId="16" applyFill="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12" fillId="7" borderId="0" xfId="5" applyFont="1" applyFill="1" applyAlignment="1" applyProtection="1">
      <alignment horizontal="right" vertical="center"/>
    </xf>
    <xf numFmtId="0" fontId="10" fillId="0" borderId="0" xfId="16" applyFill="1" applyAlignment="1" applyProtection="1">
      <alignment vertical="center"/>
    </xf>
    <xf numFmtId="38" fontId="29" fillId="0" borderId="14" xfId="16" applyNumberFormat="1" applyFont="1" applyFill="1" applyBorder="1" applyAlignment="1" applyProtection="1">
      <alignment vertical="center" shrinkToFit="1"/>
    </xf>
    <xf numFmtId="38" fontId="29" fillId="0" borderId="39" xfId="16" applyNumberFormat="1" applyFont="1" applyFill="1" applyBorder="1" applyAlignment="1" applyProtection="1">
      <alignment vertical="center" shrinkToFit="1"/>
    </xf>
    <xf numFmtId="0" fontId="29" fillId="0" borderId="41" xfId="16" applyFont="1" applyFill="1" applyBorder="1" applyAlignment="1" applyProtection="1">
      <alignment vertical="center" shrinkToFit="1"/>
    </xf>
    <xf numFmtId="38" fontId="29" fillId="0" borderId="27" xfId="16" applyNumberFormat="1" applyFont="1" applyFill="1" applyBorder="1" applyAlignment="1" applyProtection="1">
      <alignment vertical="center" shrinkToFit="1"/>
    </xf>
    <xf numFmtId="38" fontId="29" fillId="0" borderId="26" xfId="16" applyNumberFormat="1" applyFont="1" applyFill="1" applyBorder="1" applyAlignment="1" applyProtection="1">
      <alignment vertical="center" shrinkToFit="1"/>
    </xf>
    <xf numFmtId="0" fontId="29" fillId="0" borderId="32" xfId="16" applyFont="1" applyFill="1" applyBorder="1" applyAlignment="1" applyProtection="1">
      <alignment vertical="center" shrinkToFit="1"/>
    </xf>
    <xf numFmtId="38" fontId="29" fillId="0" borderId="21" xfId="16" applyNumberFormat="1" applyFont="1" applyFill="1" applyBorder="1" applyAlignment="1" applyProtection="1">
      <alignment vertical="center" shrinkToFit="1"/>
    </xf>
    <xf numFmtId="38" fontId="29" fillId="0" borderId="22" xfId="16" applyNumberFormat="1" applyFont="1" applyFill="1" applyBorder="1" applyAlignment="1" applyProtection="1">
      <alignment vertical="center" shrinkToFit="1"/>
    </xf>
    <xf numFmtId="0" fontId="29" fillId="0" borderId="48" xfId="16" applyFont="1" applyFill="1" applyBorder="1" applyAlignment="1" applyProtection="1">
      <alignment vertical="center" shrinkToFit="1"/>
    </xf>
    <xf numFmtId="0" fontId="10" fillId="0" borderId="46" xfId="16" applyFill="1" applyBorder="1" applyAlignment="1" applyProtection="1">
      <alignment vertical="center" shrinkToFit="1"/>
    </xf>
    <xf numFmtId="0" fontId="10" fillId="0" borderId="36" xfId="16" applyFill="1" applyBorder="1" applyAlignment="1" applyProtection="1">
      <alignment vertical="center" shrinkToFit="1"/>
    </xf>
    <xf numFmtId="0" fontId="26" fillId="0" borderId="44" xfId="16" applyFont="1" applyFill="1" applyBorder="1" applyAlignment="1" applyProtection="1">
      <alignment horizontal="center" vertical="center" shrinkToFit="1"/>
    </xf>
    <xf numFmtId="0" fontId="26" fillId="0" borderId="29" xfId="16" applyFont="1" applyFill="1" applyBorder="1" applyAlignment="1" applyProtection="1">
      <alignment horizontal="center" vertical="center" shrinkToFit="1"/>
    </xf>
    <xf numFmtId="0" fontId="26" fillId="0" borderId="30" xfId="16" applyFont="1" applyFill="1" applyBorder="1" applyAlignment="1" applyProtection="1">
      <alignment horizontal="center" vertical="center" shrinkToFit="1"/>
    </xf>
    <xf numFmtId="0" fontId="26" fillId="0" borderId="27" xfId="16" applyFont="1" applyFill="1" applyBorder="1" applyAlignment="1" applyProtection="1">
      <alignment horizontal="center" vertical="center" shrinkToFit="1"/>
    </xf>
    <xf numFmtId="0" fontId="26" fillId="0" borderId="32" xfId="16" applyFont="1" applyFill="1" applyBorder="1" applyAlignment="1" applyProtection="1">
      <alignment horizontal="center" vertical="center" shrinkToFit="1"/>
    </xf>
    <xf numFmtId="38" fontId="29" fillId="0" borderId="50" xfId="16" applyNumberFormat="1" applyFont="1" applyFill="1" applyBorder="1" applyAlignment="1" applyProtection="1">
      <alignment vertical="center" shrinkToFit="1"/>
    </xf>
    <xf numFmtId="0" fontId="29" fillId="0" borderId="37" xfId="16" applyFont="1" applyFill="1" applyBorder="1" applyAlignment="1" applyProtection="1">
      <alignmen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0" fontId="27" fillId="0" borderId="0" xfId="16" applyNumberFormat="1" applyFont="1" applyFill="1" applyAlignment="1" applyProtection="1">
      <alignment horizontal="left" vertical="center" shrinkToFit="1"/>
    </xf>
    <xf numFmtId="0" fontId="27" fillId="0" borderId="0" xfId="16" applyFont="1" applyFill="1" applyAlignment="1" applyProtection="1">
      <alignment horizontal="left" vertical="center" shrinkToFit="1"/>
    </xf>
    <xf numFmtId="0" fontId="35" fillId="7" borderId="0" xfId="5" applyFont="1" applyFill="1" applyAlignment="1" applyProtection="1">
      <alignment vertical="center"/>
    </xf>
    <xf numFmtId="0" fontId="10" fillId="0" borderId="0" xfId="2" applyProtection="1"/>
    <xf numFmtId="0" fontId="8" fillId="0" borderId="0" xfId="0" applyFont="1" applyProtection="1"/>
    <xf numFmtId="0" fontId="0" fillId="0" borderId="0" xfId="0" applyAlignment="1" applyProtection="1">
      <alignment horizontal="right"/>
    </xf>
    <xf numFmtId="0" fontId="4" fillId="0" borderId="0" xfId="0" applyFont="1" applyAlignment="1" applyProtection="1">
      <alignment horizontal="center" vertical="center"/>
    </xf>
    <xf numFmtId="0" fontId="15"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5"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9" fillId="0" borderId="0" xfId="0" applyFont="1" applyProtection="1"/>
    <xf numFmtId="0" fontId="7" fillId="0" borderId="0" xfId="0" applyFont="1" applyProtection="1"/>
    <xf numFmtId="0" fontId="13" fillId="0" borderId="0" xfId="2" applyFont="1" applyAlignment="1" applyProtection="1">
      <alignment vertical="center"/>
    </xf>
    <xf numFmtId="0" fontId="7" fillId="0" borderId="0" xfId="0" applyFont="1" applyFill="1" applyProtection="1"/>
    <xf numFmtId="0" fontId="7" fillId="0" borderId="0" xfId="0" applyFont="1" applyFill="1" applyAlignment="1" applyProtection="1"/>
    <xf numFmtId="0" fontId="7" fillId="0" borderId="0" xfId="0" applyFont="1" applyFill="1" applyAlignment="1" applyProtection="1"/>
    <xf numFmtId="49" fontId="7" fillId="0" borderId="0" xfId="0" applyNumberFormat="1" applyFont="1" applyFill="1" applyAlignment="1" applyProtection="1"/>
    <xf numFmtId="0" fontId="10" fillId="0" borderId="0" xfId="14" applyFill="1" applyProtection="1">
      <alignment vertical="center"/>
    </xf>
    <xf numFmtId="0" fontId="24" fillId="0" borderId="0" xfId="16" applyFont="1" applyFill="1" applyAlignment="1" applyProtection="1">
      <alignment horizontal="right" vertical="center"/>
    </xf>
    <xf numFmtId="0" fontId="10" fillId="0" borderId="0" xfId="16" applyFill="1" applyAlignment="1" applyProtection="1">
      <alignment horizontal="center" vertical="center"/>
    </xf>
    <xf numFmtId="0" fontId="12" fillId="7" borderId="0" xfId="5" applyFont="1" applyFill="1" applyBorder="1" applyAlignment="1" applyProtection="1">
      <alignment vertical="center" shrinkToFit="1"/>
    </xf>
    <xf numFmtId="0" fontId="0" fillId="0" borderId="0" xfId="0" applyAlignment="1" applyProtection="1">
      <alignment vertical="top" wrapText="1"/>
    </xf>
    <xf numFmtId="0" fontId="7" fillId="0" borderId="0" xfId="0" applyFont="1" applyAlignment="1" applyProtection="1">
      <alignment vertical="top" wrapText="1"/>
    </xf>
    <xf numFmtId="0" fontId="7" fillId="0" borderId="0" xfId="0" applyFont="1" applyAlignment="1" applyProtection="1">
      <alignment horizontal="center"/>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7" fillId="0" borderId="0" xfId="0" applyFont="1" applyAlignment="1" applyProtection="1">
      <alignment vertical="top"/>
    </xf>
    <xf numFmtId="0" fontId="37" fillId="0" borderId="0" xfId="0" applyFont="1" applyProtection="1"/>
    <xf numFmtId="0" fontId="38" fillId="0" borderId="0" xfId="0" applyFont="1" applyProtection="1"/>
    <xf numFmtId="0" fontId="7" fillId="0" borderId="51" xfId="0" applyFont="1" applyBorder="1" applyProtection="1"/>
    <xf numFmtId="0" fontId="7" fillId="0" borderId="21" xfId="0" applyFont="1" applyBorder="1" applyAlignment="1" applyProtection="1">
      <alignment horizontal="center"/>
    </xf>
    <xf numFmtId="0" fontId="7" fillId="0" borderId="52" xfId="0" applyFont="1" applyBorder="1" applyAlignment="1" applyProtection="1">
      <alignment horizontal="center"/>
    </xf>
    <xf numFmtId="0" fontId="7" fillId="0" borderId="0" xfId="0" quotePrefix="1" applyFont="1" applyProtection="1"/>
    <xf numFmtId="0" fontId="0" fillId="0" borderId="0" xfId="0" applyNumberFormat="1" applyProtection="1"/>
    <xf numFmtId="0" fontId="0" fillId="9" borderId="0" xfId="0" applyFill="1" applyProtection="1"/>
    <xf numFmtId="0" fontId="0" fillId="10" borderId="0" xfId="0" applyFill="1" applyProtection="1"/>
    <xf numFmtId="0" fontId="0" fillId="11" borderId="0" xfId="0" applyFill="1" applyProtection="1"/>
    <xf numFmtId="0" fontId="0" fillId="12" borderId="0" xfId="0" applyFill="1" applyProtection="1"/>
    <xf numFmtId="0" fontId="4" fillId="0" borderId="0" xfId="0" applyFont="1" applyAlignment="1" applyProtection="1">
      <alignment horizontal="center"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7" fillId="0" borderId="0" xfId="0" applyFont="1" applyAlignment="1" applyProtection="1">
      <alignment horizontal="center"/>
    </xf>
    <xf numFmtId="0" fontId="12" fillId="7" borderId="0" xfId="5" applyFont="1" applyFill="1" applyBorder="1" applyAlignment="1" applyProtection="1">
      <alignment vertical="center" shrinkToFit="1"/>
    </xf>
    <xf numFmtId="0" fontId="0" fillId="0" borderId="0" xfId="0" applyAlignment="1" applyProtection="1">
      <alignment vertical="top"/>
    </xf>
    <xf numFmtId="177" fontId="12" fillId="0" borderId="19" xfId="6" applyNumberFormat="1" applyFont="1" applyFill="1" applyBorder="1" applyAlignment="1" applyProtection="1">
      <alignment vertical="center" wrapText="1"/>
    </xf>
    <xf numFmtId="0" fontId="8" fillId="0" borderId="0" xfId="0" applyFont="1"/>
    <xf numFmtId="0" fontId="7" fillId="0" borderId="0" xfId="0" applyFont="1" applyBorder="1" applyAlignment="1" applyProtection="1">
      <alignment vertical="center"/>
    </xf>
    <xf numFmtId="0" fontId="0" fillId="0" borderId="0" xfId="0" applyBorder="1" applyAlignment="1" applyProtection="1">
      <alignment vertical="center"/>
    </xf>
    <xf numFmtId="0" fontId="5" fillId="0" borderId="0" xfId="0" applyFont="1"/>
    <xf numFmtId="0" fontId="42" fillId="7" borderId="0" xfId="5" applyFont="1" applyFill="1" applyAlignment="1">
      <alignment vertical="center"/>
    </xf>
    <xf numFmtId="0" fontId="8" fillId="0" borderId="0" xfId="0" applyFont="1" applyAlignment="1">
      <alignment horizontal="right"/>
    </xf>
    <xf numFmtId="0" fontId="43" fillId="0" borderId="0" xfId="5" applyFont="1" applyAlignment="1">
      <alignment horizontal="right"/>
    </xf>
    <xf numFmtId="0" fontId="44" fillId="0" borderId="0" xfId="0" applyFont="1"/>
    <xf numFmtId="177" fontId="43" fillId="13" borderId="20" xfId="6" applyNumberFormat="1" applyFont="1" applyFill="1" applyBorder="1" applyAlignment="1" applyProtection="1">
      <alignment horizontal="center" vertical="center" wrapText="1"/>
    </xf>
    <xf numFmtId="38" fontId="43" fillId="13" borderId="20" xfId="6" applyFont="1" applyFill="1" applyBorder="1" applyAlignment="1" applyProtection="1">
      <alignment horizontal="center" vertical="center" wrapText="1"/>
    </xf>
    <xf numFmtId="177" fontId="43" fillId="13" borderId="2" xfId="6" applyNumberFormat="1" applyFont="1" applyFill="1" applyBorder="1" applyAlignment="1" applyProtection="1">
      <alignment vertical="center" wrapText="1"/>
    </xf>
    <xf numFmtId="38" fontId="43" fillId="13" borderId="2" xfId="6" applyFont="1" applyFill="1" applyBorder="1" applyAlignment="1" applyProtection="1">
      <alignment vertical="center" wrapText="1"/>
    </xf>
    <xf numFmtId="0" fontId="43" fillId="13" borderId="2" xfId="5" applyFont="1" applyFill="1" applyBorder="1" applyAlignment="1">
      <alignment horizontal="right" vertical="center" wrapText="1"/>
    </xf>
    <xf numFmtId="0" fontId="5" fillId="0" borderId="19" xfId="0" applyFont="1" applyBorder="1" applyAlignment="1">
      <alignment vertical="center" wrapText="1"/>
    </xf>
    <xf numFmtId="0" fontId="45" fillId="0" borderId="0" xfId="0" applyFont="1"/>
    <xf numFmtId="0" fontId="5" fillId="0" borderId="0" xfId="0" applyFont="1" applyProtection="1">
      <protection locked="0"/>
    </xf>
    <xf numFmtId="0" fontId="10" fillId="0" borderId="0" xfId="2"/>
    <xf numFmtId="0" fontId="12" fillId="7" borderId="0" xfId="5" applyFont="1" applyFill="1" applyAlignment="1">
      <alignment vertical="center"/>
    </xf>
    <xf numFmtId="38" fontId="5" fillId="0" borderId="19" xfId="1" applyFont="1" applyBorder="1" applyAlignment="1" applyProtection="1">
      <alignment vertical="center"/>
    </xf>
    <xf numFmtId="0" fontId="43" fillId="0" borderId="0" xfId="5" applyFont="1" applyAlignment="1">
      <alignment horizontal="center" shrinkToFit="1"/>
    </xf>
    <xf numFmtId="49" fontId="5" fillId="0" borderId="27" xfId="0" applyNumberFormat="1" applyFont="1" applyBorder="1" applyAlignment="1">
      <alignment horizontal="center"/>
    </xf>
    <xf numFmtId="38" fontId="8" fillId="0" borderId="0" xfId="1" applyFont="1" applyBorder="1" applyAlignment="1" applyProtection="1"/>
    <xf numFmtId="177" fontId="43" fillId="13" borderId="2" xfId="6" applyNumberFormat="1" applyFont="1" applyFill="1" applyBorder="1" applyAlignment="1" applyProtection="1">
      <alignment horizontal="center" vertical="center" wrapText="1"/>
    </xf>
    <xf numFmtId="0" fontId="5" fillId="0" borderId="19" xfId="0" applyFont="1" applyBorder="1" applyAlignment="1">
      <alignment horizontal="center" vertical="center" wrapText="1"/>
    </xf>
    <xf numFmtId="0" fontId="5" fillId="0" borderId="19" xfId="1" applyNumberFormat="1" applyFont="1" applyBorder="1" applyAlignment="1" applyProtection="1">
      <alignment vertical="center" wrapText="1"/>
    </xf>
    <xf numFmtId="0" fontId="5" fillId="3" borderId="19" xfId="0" applyFont="1" applyFill="1" applyBorder="1" applyAlignment="1" applyProtection="1">
      <alignment horizontal="center" vertical="center"/>
      <protection locked="0"/>
    </xf>
    <xf numFmtId="0" fontId="15" fillId="7" borderId="0" xfId="5" applyFont="1" applyFill="1" applyAlignment="1">
      <alignment vertical="center"/>
    </xf>
    <xf numFmtId="0" fontId="17" fillId="7" borderId="0" xfId="5" applyFont="1" applyFill="1" applyAlignment="1">
      <alignment vertical="center"/>
    </xf>
    <xf numFmtId="0" fontId="12" fillId="7" borderId="0" xfId="5" applyFont="1" applyFill="1" applyAlignment="1">
      <alignment horizontal="right" vertical="center"/>
    </xf>
    <xf numFmtId="0" fontId="12" fillId="7" borderId="24" xfId="5" applyFont="1" applyFill="1" applyBorder="1" applyAlignment="1">
      <alignment horizontal="right" vertical="center" wrapText="1"/>
    </xf>
    <xf numFmtId="0" fontId="12" fillId="7" borderId="1" xfId="5" applyFont="1" applyFill="1" applyBorder="1" applyAlignment="1">
      <alignment vertical="center" wrapText="1"/>
    </xf>
    <xf numFmtId="0" fontId="12" fillId="7" borderId="53" xfId="5" applyFont="1" applyFill="1" applyBorder="1" applyAlignment="1">
      <alignment vertical="center" wrapText="1"/>
    </xf>
    <xf numFmtId="0" fontId="22" fillId="0" borderId="19" xfId="0" applyFont="1" applyBorder="1" applyAlignment="1">
      <alignment vertical="center"/>
    </xf>
    <xf numFmtId="0" fontId="12" fillId="7" borderId="0" xfId="5" applyFont="1" applyFill="1" applyAlignment="1">
      <alignment vertical="center" shrinkToFit="1"/>
    </xf>
    <xf numFmtId="0" fontId="22" fillId="0" borderId="0" xfId="28" applyFont="1" applyAlignment="1">
      <alignment vertical="center" shrinkToFit="1"/>
    </xf>
    <xf numFmtId="0" fontId="0" fillId="0" borderId="0" xfId="0" applyAlignment="1">
      <alignment vertical="center"/>
    </xf>
    <xf numFmtId="0" fontId="9" fillId="0" borderId="19" xfId="0" applyFont="1" applyBorder="1" applyAlignment="1">
      <alignment horizontal="center"/>
    </xf>
    <xf numFmtId="0" fontId="46" fillId="0" borderId="19" xfId="0" applyFont="1" applyBorder="1" applyAlignment="1">
      <alignment horizontal="center"/>
    </xf>
    <xf numFmtId="0" fontId="0" fillId="0" borderId="0" xfId="0" applyAlignment="1">
      <alignment horizontal="right"/>
    </xf>
    <xf numFmtId="0" fontId="0" fillId="0" borderId="0" xfId="0" applyAlignment="1">
      <alignment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vertical="center" wrapText="1"/>
    </xf>
    <xf numFmtId="0" fontId="0" fillId="0" borderId="19" xfId="0" applyBorder="1" applyAlignment="1">
      <alignment vertical="center"/>
    </xf>
    <xf numFmtId="2" fontId="0" fillId="0" borderId="19" xfId="0" applyNumberFormat="1" applyBorder="1" applyAlignment="1">
      <alignment vertical="center"/>
    </xf>
    <xf numFmtId="40" fontId="0" fillId="0" borderId="19" xfId="1" applyNumberFormat="1" applyFont="1" applyBorder="1" applyAlignment="1">
      <alignment vertical="center"/>
    </xf>
    <xf numFmtId="0" fontId="0" fillId="0" borderId="66" xfId="0" applyBorder="1" applyAlignment="1">
      <alignment vertical="center"/>
    </xf>
    <xf numFmtId="2" fontId="0" fillId="0" borderId="66" xfId="0" applyNumberFormat="1" applyBorder="1" applyAlignment="1">
      <alignment vertical="center"/>
    </xf>
    <xf numFmtId="40" fontId="0" fillId="0" borderId="66" xfId="1" applyNumberFormat="1" applyFont="1" applyBorder="1" applyAlignment="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58" fontId="5" fillId="0" borderId="19" xfId="1" applyNumberFormat="1" applyFont="1" applyBorder="1" applyAlignment="1" applyProtection="1">
      <alignment vertical="center" wrapText="1"/>
    </xf>
    <xf numFmtId="0" fontId="0" fillId="0" borderId="0" xfId="0" applyAlignment="1">
      <alignment vertical="center"/>
    </xf>
    <xf numFmtId="0" fontId="7" fillId="0" borderId="0" xfId="0" applyFont="1"/>
    <xf numFmtId="0" fontId="0" fillId="0" borderId="0" xfId="0" applyAlignment="1">
      <alignment vertical="center"/>
    </xf>
    <xf numFmtId="0" fontId="48" fillId="0" borderId="0" xfId="0" applyFont="1"/>
    <xf numFmtId="0" fontId="49" fillId="0" borderId="0" xfId="0" applyFont="1" applyAlignment="1">
      <alignment horizontal="right" vertical="top"/>
    </xf>
    <xf numFmtId="38" fontId="43" fillId="13" borderId="2" xfId="6" applyFont="1" applyFill="1" applyBorder="1" applyAlignment="1" applyProtection="1">
      <alignment vertical="center" shrinkToFit="1"/>
    </xf>
    <xf numFmtId="49" fontId="5" fillId="3" borderId="19" xfId="1" applyNumberFormat="1" applyFont="1" applyFill="1" applyBorder="1" applyAlignment="1" applyProtection="1">
      <alignment vertical="center" wrapText="1"/>
      <protection locked="0"/>
    </xf>
    <xf numFmtId="38" fontId="43" fillId="13" borderId="2" xfId="6" applyFont="1" applyFill="1" applyBorder="1" applyAlignment="1" applyProtection="1">
      <alignment horizontal="center" vertical="center" shrinkToFit="1"/>
    </xf>
    <xf numFmtId="0" fontId="40" fillId="0" borderId="0" xfId="0" applyFont="1" applyAlignment="1">
      <alignment vertical="center"/>
    </xf>
    <xf numFmtId="0" fontId="0" fillId="0" borderId="0" xfId="0" applyAlignment="1">
      <alignment vertical="center"/>
    </xf>
    <xf numFmtId="0" fontId="12" fillId="7" borderId="0" xfId="5" applyFont="1" applyFill="1" applyAlignment="1">
      <alignment vertical="center" shrinkToFit="1"/>
    </xf>
    <xf numFmtId="0" fontId="7" fillId="0" borderId="0" xfId="0" applyFont="1"/>
    <xf numFmtId="0" fontId="10" fillId="0" borderId="0" xfId="14">
      <alignment vertical="center"/>
    </xf>
    <xf numFmtId="0" fontId="10" fillId="0" borderId="0" xfId="16" applyAlignment="1">
      <alignment horizontal="center" vertical="center"/>
    </xf>
    <xf numFmtId="0" fontId="24" fillId="0" borderId="0" xfId="16" applyFont="1" applyAlignment="1">
      <alignment horizontal="right" vertical="center"/>
    </xf>
    <xf numFmtId="0" fontId="25" fillId="0" borderId="0" xfId="16" applyFont="1" applyAlignment="1">
      <alignment horizontal="center" vertical="center"/>
    </xf>
    <xf numFmtId="0" fontId="25" fillId="0" borderId="0" xfId="16" applyFont="1" applyAlignment="1">
      <alignment vertical="center"/>
    </xf>
    <xf numFmtId="0" fontId="10" fillId="0" borderId="0" xfId="16" applyAlignment="1">
      <alignment vertical="center"/>
    </xf>
    <xf numFmtId="0" fontId="0" fillId="0" borderId="0" xfId="0" applyAlignment="1">
      <alignment vertical="top"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wrapText="1"/>
    </xf>
    <xf numFmtId="0" fontId="49" fillId="0" borderId="0" xfId="0" applyFont="1" applyAlignment="1">
      <alignment vertical="top"/>
    </xf>
    <xf numFmtId="0" fontId="0" fillId="0" borderId="0" xfId="0" applyAlignment="1" applyProtection="1">
      <alignment vertical="center"/>
    </xf>
    <xf numFmtId="58" fontId="5" fillId="3" borderId="19" xfId="1" applyNumberFormat="1" applyFont="1" applyFill="1" applyBorder="1" applyAlignment="1" applyProtection="1">
      <alignment vertical="center" wrapText="1"/>
      <protection locked="0"/>
    </xf>
    <xf numFmtId="177" fontId="12" fillId="3" borderId="19" xfId="6" applyNumberFormat="1" applyFont="1" applyFill="1" applyBorder="1" applyAlignment="1" applyProtection="1">
      <alignment vertical="center" wrapText="1"/>
      <protection locked="0"/>
    </xf>
    <xf numFmtId="0" fontId="0" fillId="7" borderId="54" xfId="0" applyFill="1" applyBorder="1"/>
    <xf numFmtId="0" fontId="0" fillId="7" borderId="55" xfId="0" applyFill="1" applyBorder="1"/>
    <xf numFmtId="0" fontId="0" fillId="7" borderId="56" xfId="0" applyFill="1" applyBorder="1"/>
    <xf numFmtId="0" fontId="40" fillId="7" borderId="57" xfId="0" applyFont="1" applyFill="1" applyBorder="1" applyAlignment="1">
      <alignment horizontal="right" vertical="top"/>
    </xf>
    <xf numFmtId="0" fontId="0" fillId="7" borderId="58" xfId="0" applyFill="1" applyBorder="1"/>
    <xf numFmtId="0" fontId="40" fillId="7" borderId="57" xfId="0" applyFont="1" applyFill="1" applyBorder="1" applyAlignment="1">
      <alignment vertical="top"/>
    </xf>
    <xf numFmtId="0" fontId="40" fillId="7" borderId="0" xfId="0" applyFont="1" applyFill="1" applyAlignment="1">
      <alignment horizontal="right" vertical="top"/>
    </xf>
    <xf numFmtId="0" fontId="40" fillId="7" borderId="0" xfId="0" applyFont="1" applyFill="1" applyAlignment="1">
      <alignment vertical="top"/>
    </xf>
    <xf numFmtId="0" fontId="0" fillId="0" borderId="57" xfId="0" applyBorder="1"/>
    <xf numFmtId="0" fontId="40" fillId="0" borderId="0" xfId="0" applyFont="1"/>
    <xf numFmtId="0" fontId="0" fillId="0" borderId="58" xfId="0" applyBorder="1"/>
    <xf numFmtId="0" fontId="40" fillId="0" borderId="0" xfId="0" applyFont="1" applyAlignment="1">
      <alignment vertical="top"/>
    </xf>
    <xf numFmtId="0" fontId="0" fillId="0" borderId="0" xfId="0" applyAlignment="1">
      <alignment vertical="top"/>
    </xf>
    <xf numFmtId="0" fontId="0" fillId="7" borderId="59" xfId="0" applyFill="1" applyBorder="1" applyAlignment="1">
      <alignment vertical="top"/>
    </xf>
    <xf numFmtId="0" fontId="0" fillId="7" borderId="60" xfId="0" applyFill="1" applyBorder="1" applyAlignment="1">
      <alignment vertical="top"/>
    </xf>
    <xf numFmtId="0" fontId="0" fillId="7" borderId="61" xfId="0" applyFill="1" applyBorder="1"/>
    <xf numFmtId="177" fontId="0" fillId="0" borderId="2" xfId="1" applyNumberFormat="1" applyFont="1" applyFill="1" applyBorder="1" applyAlignment="1" applyProtection="1"/>
    <xf numFmtId="177" fontId="0" fillId="3" borderId="2" xfId="1" applyNumberFormat="1" applyFont="1" applyFill="1" applyBorder="1" applyAlignment="1" applyProtection="1">
      <protection locked="0"/>
    </xf>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66" xfId="1" applyNumberFormat="1" applyFont="1" applyBorder="1" applyAlignment="1" applyProtection="1"/>
    <xf numFmtId="177" fontId="0" fillId="0" borderId="9" xfId="1" applyNumberFormat="1" applyFont="1" applyBorder="1" applyAlignment="1" applyProtection="1"/>
    <xf numFmtId="177" fontId="12" fillId="7" borderId="19" xfId="6" applyNumberFormat="1" applyFont="1" applyFill="1" applyBorder="1" applyAlignment="1" applyProtection="1">
      <alignment vertical="center" wrapText="1"/>
    </xf>
    <xf numFmtId="177" fontId="22" fillId="3" borderId="2" xfId="0" applyNumberFormat="1" applyFont="1" applyFill="1" applyBorder="1" applyAlignment="1" applyProtection="1">
      <alignment vertical="center"/>
      <protection locked="0"/>
    </xf>
    <xf numFmtId="177" fontId="22" fillId="0" borderId="19" xfId="0" applyNumberFormat="1" applyFont="1" applyBorder="1" applyAlignment="1">
      <alignment vertical="center"/>
    </xf>
    <xf numFmtId="177" fontId="22" fillId="3" borderId="19" xfId="0" applyNumberFormat="1" applyFont="1" applyFill="1" applyBorder="1" applyAlignment="1" applyProtection="1">
      <alignment vertical="center"/>
      <protection locked="0"/>
    </xf>
    <xf numFmtId="49" fontId="5" fillId="3" borderId="19" xfId="0" applyNumberFormat="1" applyFont="1" applyFill="1" applyBorder="1" applyAlignment="1" applyProtection="1">
      <alignment vertical="center" wrapText="1"/>
      <protection locked="0"/>
    </xf>
    <xf numFmtId="177" fontId="5" fillId="3" borderId="19" xfId="1" applyNumberFormat="1" applyFont="1" applyFill="1" applyBorder="1" applyAlignment="1" applyProtection="1">
      <alignment vertical="center"/>
      <protection locked="0"/>
    </xf>
    <xf numFmtId="177" fontId="5" fillId="0" borderId="19" xfId="1" applyNumberFormat="1" applyFont="1" applyBorder="1" applyAlignment="1" applyProtection="1">
      <alignment vertical="center"/>
      <protection locked="0"/>
    </xf>
    <xf numFmtId="177" fontId="8" fillId="0" borderId="1" xfId="1" applyNumberFormat="1" applyFont="1" applyBorder="1" applyAlignment="1" applyProtection="1"/>
    <xf numFmtId="177" fontId="0" fillId="3" borderId="19" xfId="0" applyNumberFormat="1" applyFill="1" applyBorder="1" applyAlignment="1" applyProtection="1">
      <alignment vertical="center"/>
      <protection locked="0"/>
    </xf>
    <xf numFmtId="177" fontId="0" fillId="0" borderId="19" xfId="0" applyNumberFormat="1" applyFill="1" applyBorder="1" applyAlignment="1" applyProtection="1">
      <alignment vertical="center"/>
    </xf>
    <xf numFmtId="177" fontId="0" fillId="3" borderId="19" xfId="1" applyNumberFormat="1" applyFont="1" applyFill="1" applyBorder="1" applyAlignment="1" applyProtection="1">
      <alignment vertical="center"/>
      <protection locked="0"/>
    </xf>
    <xf numFmtId="177" fontId="0" fillId="3" borderId="66" xfId="1" applyNumberFormat="1" applyFont="1" applyFill="1" applyBorder="1" applyAlignment="1" applyProtection="1">
      <alignment vertical="center"/>
      <protection locked="0"/>
    </xf>
    <xf numFmtId="177" fontId="0" fillId="0" borderId="19" xfId="1" applyNumberFormat="1" applyFont="1" applyBorder="1" applyAlignment="1">
      <alignment vertical="center"/>
    </xf>
    <xf numFmtId="177" fontId="0" fillId="3" borderId="66" xfId="0" applyNumberFormat="1" applyFill="1" applyBorder="1" applyAlignment="1" applyProtection="1">
      <alignment vertical="center"/>
      <protection locked="0"/>
    </xf>
    <xf numFmtId="177" fontId="0" fillId="0" borderId="66" xfId="1" applyNumberFormat="1" applyFont="1" applyBorder="1" applyAlignment="1">
      <alignment vertical="center"/>
    </xf>
    <xf numFmtId="177" fontId="0" fillId="0" borderId="2" xfId="0" applyNumberFormat="1" applyBorder="1" applyAlignment="1">
      <alignment vertical="center"/>
    </xf>
    <xf numFmtId="177" fontId="0" fillId="3" borderId="9" xfId="1" applyNumberFormat="1" applyFont="1" applyFill="1" applyBorder="1" applyAlignment="1" applyProtection="1">
      <protection locked="0"/>
    </xf>
    <xf numFmtId="177" fontId="26" fillId="0" borderId="29" xfId="16" applyNumberFormat="1" applyFont="1" applyFill="1" applyBorder="1" applyAlignment="1" applyProtection="1">
      <alignment horizontal="center" vertical="center" shrinkToFit="1"/>
    </xf>
    <xf numFmtId="38" fontId="5" fillId="0" borderId="0" xfId="1" applyFont="1" applyAlignment="1"/>
    <xf numFmtId="38" fontId="5" fillId="0" borderId="0" xfId="1" applyFont="1" applyAlignment="1" applyProtection="1">
      <protection locked="0"/>
    </xf>
    <xf numFmtId="0" fontId="51" fillId="0" borderId="0" xfId="0" applyFont="1" applyAlignment="1">
      <alignment horizontal="left" vertical="center"/>
    </xf>
    <xf numFmtId="0" fontId="40" fillId="0" borderId="0" xfId="0" applyFont="1" applyAlignment="1">
      <alignment horizontal="left" vertical="center"/>
    </xf>
    <xf numFmtId="0" fontId="52" fillId="0" borderId="0" xfId="2" applyFont="1" applyAlignment="1">
      <alignment vertical="center"/>
    </xf>
    <xf numFmtId="0" fontId="13" fillId="0" borderId="0" xfId="23" applyFont="1" applyAlignment="1" applyProtection="1">
      <alignment horizontal="left" vertical="center"/>
    </xf>
    <xf numFmtId="0" fontId="13" fillId="0" borderId="27" xfId="23" applyFont="1" applyBorder="1" applyAlignment="1" applyProtection="1">
      <alignment horizontal="center" vertical="center" wrapText="1"/>
    </xf>
    <xf numFmtId="0" fontId="13" fillId="0" borderId="26" xfId="23" applyFont="1" applyBorder="1" applyAlignment="1" applyProtection="1">
      <alignment horizontal="center" vertical="center"/>
    </xf>
    <xf numFmtId="0" fontId="13" fillId="0" borderId="28" xfId="23" applyFont="1" applyBorder="1" applyAlignment="1" applyProtection="1">
      <alignment horizontal="center" vertical="center"/>
    </xf>
    <xf numFmtId="49" fontId="13" fillId="8" borderId="19" xfId="23" applyNumberFormat="1" applyFont="1" applyFill="1" applyBorder="1" applyAlignment="1" applyProtection="1">
      <alignment vertical="center" wrapText="1"/>
      <protection locked="0"/>
    </xf>
    <xf numFmtId="0" fontId="13" fillId="0" borderId="19" xfId="23" applyFont="1" applyBorder="1" applyAlignment="1" applyProtection="1">
      <alignment horizontal="center" vertical="center" wrapText="1" shrinkToFit="1"/>
    </xf>
    <xf numFmtId="0" fontId="13" fillId="0" borderId="19" xfId="23" applyFont="1" applyBorder="1" applyAlignment="1" applyProtection="1">
      <alignment horizontal="center" vertical="center" shrinkToFit="1"/>
    </xf>
    <xf numFmtId="49" fontId="13" fillId="3" borderId="19" xfId="23" applyNumberFormat="1" applyFont="1" applyFill="1" applyBorder="1" applyAlignment="1" applyProtection="1">
      <alignment vertical="center"/>
      <protection locked="0"/>
    </xf>
    <xf numFmtId="49" fontId="13" fillId="3" borderId="27" xfId="23" applyNumberFormat="1" applyFont="1" applyFill="1" applyBorder="1" applyAlignment="1" applyProtection="1">
      <alignment vertical="center"/>
      <protection locked="0"/>
    </xf>
    <xf numFmtId="49" fontId="13" fillId="3" borderId="26" xfId="23" applyNumberFormat="1" applyFont="1" applyFill="1" applyBorder="1" applyAlignment="1" applyProtection="1">
      <alignment vertical="center"/>
      <protection locked="0"/>
    </xf>
    <xf numFmtId="49" fontId="13" fillId="3" borderId="28" xfId="23"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wrapText="1" shrinkToFit="1"/>
    </xf>
    <xf numFmtId="0" fontId="13" fillId="0" borderId="28" xfId="23" applyFont="1" applyBorder="1" applyAlignment="1" applyProtection="1">
      <alignment horizontal="center" vertical="center" shrinkToFit="1"/>
    </xf>
    <xf numFmtId="49" fontId="13" fillId="8" borderId="19" xfId="23" applyNumberFormat="1" applyFont="1" applyFill="1" applyBorder="1" applyAlignment="1" applyProtection="1">
      <alignment vertical="center"/>
      <protection locked="0"/>
    </xf>
    <xf numFmtId="49" fontId="13" fillId="8" borderId="27" xfId="23" applyNumberFormat="1" applyFont="1" applyFill="1" applyBorder="1" applyAlignment="1" applyProtection="1">
      <alignment vertical="center"/>
      <protection locked="0"/>
    </xf>
    <xf numFmtId="49" fontId="13" fillId="8" borderId="26" xfId="23" applyNumberFormat="1" applyFont="1" applyFill="1" applyBorder="1" applyAlignment="1" applyProtection="1">
      <alignment vertical="center"/>
      <protection locked="0"/>
    </xf>
    <xf numFmtId="49" fontId="13" fillId="8" borderId="28" xfId="23" applyNumberFormat="1" applyFont="1" applyFill="1" applyBorder="1" applyAlignment="1" applyProtection="1">
      <alignment vertical="center"/>
      <protection locked="0"/>
    </xf>
    <xf numFmtId="49" fontId="10" fillId="8" borderId="19" xfId="19" applyNumberFormat="1" applyFont="1" applyFill="1" applyBorder="1" applyAlignment="1" applyProtection="1">
      <alignment vertical="center"/>
      <protection locked="0"/>
    </xf>
    <xf numFmtId="0" fontId="13" fillId="0" borderId="27" xfId="23" applyFont="1" applyBorder="1" applyAlignment="1" applyProtection="1">
      <alignment horizontal="center" vertical="center"/>
    </xf>
    <xf numFmtId="0" fontId="13" fillId="0" borderId="27" xfId="23" applyFont="1" applyBorder="1" applyAlignment="1">
      <alignment horizontal="center" vertical="center" wrapText="1"/>
    </xf>
    <xf numFmtId="0" fontId="13" fillId="0" borderId="26" xfId="23" applyFont="1" applyBorder="1" applyAlignment="1">
      <alignment horizontal="center" vertical="center"/>
    </xf>
    <xf numFmtId="0" fontId="13" fillId="0" borderId="28" xfId="23" applyFont="1" applyBorder="1" applyAlignment="1">
      <alignment horizontal="center" vertical="center"/>
    </xf>
    <xf numFmtId="0" fontId="39" fillId="0" borderId="0" xfId="0" applyFont="1" applyAlignment="1">
      <alignment horizontal="center"/>
    </xf>
    <xf numFmtId="0" fontId="7" fillId="0" borderId="1" xfId="0" applyFont="1" applyBorder="1" applyAlignment="1">
      <alignment horizontal="center"/>
    </xf>
    <xf numFmtId="0" fontId="13" fillId="0" borderId="19" xfId="23" applyFont="1" applyBorder="1" applyAlignment="1">
      <alignment horizontal="center" vertical="center" wrapText="1" shrinkToFit="1"/>
    </xf>
    <xf numFmtId="0" fontId="39" fillId="3" borderId="27" xfId="0" applyFont="1" applyFill="1" applyBorder="1" applyAlignment="1" applyProtection="1">
      <alignment horizontal="center" vertical="center"/>
      <protection locked="0"/>
    </xf>
    <xf numFmtId="0" fontId="39" fillId="3" borderId="28" xfId="0" applyFont="1" applyFill="1" applyBorder="1" applyAlignment="1" applyProtection="1">
      <alignment horizontal="center" vertical="center"/>
      <protection locked="0"/>
    </xf>
    <xf numFmtId="178" fontId="13" fillId="0" borderId="27" xfId="23" applyNumberFormat="1" applyFont="1" applyBorder="1" applyAlignment="1">
      <alignment horizontal="center" vertical="center" wrapText="1"/>
    </xf>
    <xf numFmtId="178" fontId="13" fillId="0" borderId="28" xfId="23" applyNumberFormat="1" applyFont="1" applyBorder="1" applyAlignment="1">
      <alignment horizontal="center" vertical="center"/>
    </xf>
    <xf numFmtId="49" fontId="13" fillId="3" borderId="27" xfId="23" applyNumberFormat="1" applyFont="1" applyFill="1" applyBorder="1" applyAlignment="1" applyProtection="1">
      <alignment horizontal="center" vertical="center"/>
      <protection locked="0"/>
    </xf>
    <xf numFmtId="49" fontId="13" fillId="3" borderId="28" xfId="23" applyNumberFormat="1" applyFont="1" applyFill="1" applyBorder="1" applyAlignment="1" applyProtection="1">
      <alignment horizontal="center" vertical="center"/>
      <protection locked="0"/>
    </xf>
    <xf numFmtId="0" fontId="13" fillId="0" borderId="27" xfId="23" applyFont="1" applyBorder="1" applyAlignment="1" applyProtection="1">
      <alignment horizontal="center" vertical="center" shrinkToFit="1"/>
    </xf>
    <xf numFmtId="0" fontId="30" fillId="0" borderId="19" xfId="23" applyFont="1" applyBorder="1" applyAlignment="1" applyProtection="1">
      <alignment vertical="center" textRotation="255"/>
    </xf>
    <xf numFmtId="177" fontId="8" fillId="0" borderId="0" xfId="0" applyNumberFormat="1" applyFont="1" applyAlignment="1" applyProtection="1">
      <alignment horizontal="center"/>
    </xf>
    <xf numFmtId="49" fontId="7" fillId="0" borderId="0" xfId="0" applyNumberFormat="1" applyFont="1" applyFill="1" applyAlignment="1" applyProtection="1">
      <alignment shrinkToFit="1"/>
    </xf>
    <xf numFmtId="0" fontId="7" fillId="0" borderId="0" xfId="0" applyNumberFormat="1" applyFont="1" applyFill="1" applyAlignment="1" applyProtection="1">
      <alignment shrinkToFit="1"/>
    </xf>
    <xf numFmtId="0" fontId="7" fillId="0" borderId="0" xfId="0" applyFont="1" applyFill="1" applyAlignment="1" applyProtection="1">
      <alignment shrinkToFit="1"/>
    </xf>
    <xf numFmtId="0" fontId="8" fillId="3" borderId="0" xfId="0" applyFont="1" applyFill="1" applyAlignment="1" applyProtection="1">
      <alignment horizontal="distributed"/>
      <protection locked="0"/>
    </xf>
    <xf numFmtId="58" fontId="8" fillId="3" borderId="0" xfId="0" applyNumberFormat="1" applyFont="1" applyFill="1" applyAlignment="1" applyProtection="1">
      <alignment horizontal="distributed"/>
      <protection locked="0"/>
    </xf>
    <xf numFmtId="0" fontId="8" fillId="0" borderId="0" xfId="0" applyFont="1" applyAlignment="1" applyProtection="1">
      <alignment horizontal="center"/>
    </xf>
    <xf numFmtId="0" fontId="0" fillId="0" borderId="0" xfId="0" applyFill="1" applyAlignment="1" applyProtection="1">
      <alignment shrinkToFit="1"/>
    </xf>
    <xf numFmtId="0" fontId="4" fillId="0" borderId="0" xfId="0" applyFont="1" applyAlignment="1" applyProtection="1">
      <alignment horizontal="center" vertical="center"/>
    </xf>
    <xf numFmtId="49" fontId="6" fillId="0" borderId="1" xfId="0" applyNumberFormat="1" applyFont="1" applyFill="1" applyBorder="1" applyAlignment="1" applyProtection="1">
      <alignment horizontal="center"/>
    </xf>
    <xf numFmtId="0" fontId="6"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2" fillId="7" borderId="19" xfId="5" applyFont="1" applyFill="1" applyBorder="1" applyAlignment="1">
      <alignment vertical="center" wrapText="1"/>
    </xf>
    <xf numFmtId="0" fontId="0" fillId="0" borderId="19" xfId="0" applyBorder="1" applyAlignment="1">
      <alignment vertical="center" wrapText="1"/>
    </xf>
    <xf numFmtId="0" fontId="12" fillId="7" borderId="19" xfId="5" applyFont="1" applyFill="1" applyBorder="1" applyAlignment="1">
      <alignment horizontal="center" vertical="center" shrinkToFit="1"/>
    </xf>
    <xf numFmtId="0" fontId="22" fillId="0" borderId="19" xfId="0" applyFont="1" applyBorder="1" applyAlignment="1">
      <alignment vertical="center"/>
    </xf>
    <xf numFmtId="0" fontId="0" fillId="0" borderId="19" xfId="0" applyBorder="1" applyAlignment="1">
      <alignment vertical="center"/>
    </xf>
    <xf numFmtId="0" fontId="12" fillId="7" borderId="19" xfId="5" applyFont="1" applyFill="1" applyBorder="1" applyAlignment="1">
      <alignment horizontal="center" vertical="center" wrapText="1" shrinkToFit="1"/>
    </xf>
    <xf numFmtId="0" fontId="12" fillId="7" borderId="23" xfId="5" applyFont="1" applyFill="1" applyBorder="1" applyAlignment="1">
      <alignment vertical="center" wrapText="1"/>
    </xf>
    <xf numFmtId="0" fontId="0" fillId="0" borderId="1" xfId="0" applyBorder="1" applyAlignment="1">
      <alignment vertical="center" wrapText="1"/>
    </xf>
    <xf numFmtId="0" fontId="0" fillId="0" borderId="53" xfId="0" applyBorder="1" applyAlignment="1">
      <alignment vertical="center" wrapText="1"/>
    </xf>
    <xf numFmtId="0" fontId="12" fillId="7" borderId="2" xfId="5" applyFont="1" applyFill="1" applyBorder="1" applyAlignment="1">
      <alignment horizontal="center" vertical="center" wrapText="1"/>
    </xf>
    <xf numFmtId="49" fontId="12" fillId="7" borderId="1" xfId="5" applyNumberFormat="1" applyFont="1" applyFill="1" applyBorder="1" applyAlignment="1">
      <alignment horizontal="center" vertical="center" shrinkToFit="1"/>
    </xf>
    <xf numFmtId="0" fontId="12" fillId="7" borderId="1" xfId="5" applyNumberFormat="1" applyFont="1" applyFill="1" applyBorder="1" applyAlignment="1">
      <alignment horizontal="center" vertical="center" shrinkToFit="1"/>
    </xf>
    <xf numFmtId="0" fontId="12" fillId="7" borderId="21" xfId="5" applyFont="1" applyFill="1" applyBorder="1" applyAlignment="1">
      <alignment horizontal="center" vertical="center" wrapText="1"/>
    </xf>
    <xf numFmtId="0" fontId="0" fillId="0" borderId="22" xfId="0" applyBorder="1" applyAlignment="1">
      <alignment horizontal="center" vertical="center" wrapText="1"/>
    </xf>
    <xf numFmtId="0" fontId="0" fillId="0" borderId="52" xfId="0" applyBorder="1" applyAlignment="1">
      <alignment horizontal="center" vertical="center" wrapText="1"/>
    </xf>
    <xf numFmtId="0" fontId="12" fillId="7" borderId="25" xfId="5" applyFont="1" applyFill="1" applyBorder="1" applyAlignment="1">
      <alignment horizontal="center" vertical="center" wrapText="1"/>
    </xf>
    <xf numFmtId="0" fontId="0" fillId="0" borderId="0" xfId="0" applyAlignment="1">
      <alignment horizontal="center" vertical="center" wrapText="1"/>
    </xf>
    <xf numFmtId="0" fontId="0" fillId="0" borderId="62" xfId="0" applyBorder="1" applyAlignment="1">
      <alignment horizontal="center" vertical="center" wrapText="1"/>
    </xf>
    <xf numFmtId="0" fontId="12" fillId="7" borderId="19" xfId="5" applyFont="1" applyFill="1" applyBorder="1" applyAlignment="1">
      <alignment horizontal="center" vertical="center" wrapText="1"/>
    </xf>
    <xf numFmtId="0" fontId="12" fillId="7" borderId="20" xfId="5" applyFont="1" applyFill="1" applyBorder="1" applyAlignment="1">
      <alignment horizontal="center" vertical="center" wrapText="1"/>
    </xf>
    <xf numFmtId="0" fontId="12" fillId="7" borderId="24" xfId="5" applyFont="1" applyFill="1" applyBorder="1" applyAlignment="1">
      <alignment horizontal="center" vertical="center" wrapText="1"/>
    </xf>
    <xf numFmtId="0" fontId="12" fillId="7" borderId="21" xfId="5" applyFont="1" applyFill="1" applyBorder="1" applyAlignment="1">
      <alignment horizontal="center" vertical="center"/>
    </xf>
    <xf numFmtId="0" fontId="12" fillId="7" borderId="22" xfId="5" applyFont="1" applyFill="1" applyBorder="1" applyAlignment="1">
      <alignment horizontal="center" vertical="center"/>
    </xf>
    <xf numFmtId="0" fontId="12" fillId="7" borderId="52" xfId="5" applyFont="1" applyFill="1" applyBorder="1" applyAlignment="1">
      <alignment horizontal="center" vertical="center"/>
    </xf>
    <xf numFmtId="0" fontId="12" fillId="7" borderId="25" xfId="5" applyFont="1" applyFill="1" applyBorder="1" applyAlignment="1">
      <alignment horizontal="center" vertical="center"/>
    </xf>
    <xf numFmtId="0" fontId="12" fillId="7" borderId="0" xfId="5" applyFont="1" applyFill="1" applyAlignment="1">
      <alignment horizontal="center" vertical="center"/>
    </xf>
    <xf numFmtId="0" fontId="12" fillId="7" borderId="62" xfId="5" applyFont="1" applyFill="1" applyBorder="1" applyAlignment="1">
      <alignment horizontal="center" vertical="center"/>
    </xf>
    <xf numFmtId="0" fontId="0" fillId="0" borderId="19" xfId="0" applyBorder="1" applyAlignment="1">
      <alignment horizontal="center" vertical="center" wrapText="1"/>
    </xf>
    <xf numFmtId="0" fontId="22" fillId="0" borderId="27" xfId="0" applyFont="1" applyBorder="1" applyAlignment="1">
      <alignment vertical="center"/>
    </xf>
    <xf numFmtId="0" fontId="22" fillId="0" borderId="26" xfId="0" applyFont="1" applyBorder="1" applyAlignment="1">
      <alignment vertical="center"/>
    </xf>
    <xf numFmtId="0" fontId="22" fillId="0" borderId="28"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50" fillId="0" borderId="27" xfId="0" applyFont="1" applyBorder="1" applyAlignment="1">
      <alignment horizontal="left" vertical="center" wrapText="1"/>
    </xf>
    <xf numFmtId="0" fontId="50" fillId="0" borderId="28" xfId="0" applyFont="1" applyBorder="1" applyAlignment="1">
      <alignment horizontal="left" vertical="center" wrapText="1"/>
    </xf>
    <xf numFmtId="49" fontId="22" fillId="3" borderId="27" xfId="0" applyNumberFormat="1" applyFont="1" applyFill="1" applyBorder="1" applyAlignment="1" applyProtection="1">
      <alignment vertical="center" wrapText="1"/>
      <protection locked="0"/>
    </xf>
    <xf numFmtId="49" fontId="22" fillId="3" borderId="26" xfId="0" applyNumberFormat="1" applyFont="1" applyFill="1" applyBorder="1" applyAlignment="1" applyProtection="1">
      <alignment vertical="center" wrapText="1"/>
      <protection locked="0"/>
    </xf>
    <xf numFmtId="49" fontId="22" fillId="3" borderId="28" xfId="0" applyNumberFormat="1" applyFont="1" applyFill="1" applyBorder="1" applyAlignment="1" applyProtection="1">
      <alignment vertical="center" wrapText="1"/>
      <protection locked="0"/>
    </xf>
    <xf numFmtId="0" fontId="12" fillId="7" borderId="21" xfId="5" applyFont="1" applyFill="1" applyBorder="1" applyAlignment="1">
      <alignment horizontal="center" vertical="center" wrapText="1" shrinkToFit="1"/>
    </xf>
    <xf numFmtId="0" fontId="12" fillId="7" borderId="52" xfId="5" applyFont="1" applyFill="1" applyBorder="1" applyAlignment="1">
      <alignment horizontal="center" vertical="center" wrapText="1" shrinkToFit="1"/>
    </xf>
    <xf numFmtId="0" fontId="12" fillId="7" borderId="23" xfId="5" applyFont="1" applyFill="1" applyBorder="1" applyAlignment="1">
      <alignment horizontal="center" vertical="center" wrapText="1" shrinkToFit="1"/>
    </xf>
    <xf numFmtId="0" fontId="12" fillId="7" borderId="53" xfId="5" applyFont="1" applyFill="1" applyBorder="1" applyAlignment="1">
      <alignment horizontal="center" vertical="center" wrapText="1" shrinkToFit="1"/>
    </xf>
    <xf numFmtId="0" fontId="12" fillId="7" borderId="21" xfId="5" applyFont="1" applyFill="1" applyBorder="1" applyAlignment="1">
      <alignment vertical="center" wrapText="1"/>
    </xf>
    <xf numFmtId="0" fontId="12" fillId="7" borderId="52" xfId="5" applyFont="1" applyFill="1" applyBorder="1" applyAlignment="1">
      <alignment vertical="center" wrapText="1"/>
    </xf>
    <xf numFmtId="0" fontId="12" fillId="7" borderId="53" xfId="5" applyFont="1" applyFill="1" applyBorder="1" applyAlignment="1">
      <alignment vertical="center" wrapText="1"/>
    </xf>
    <xf numFmtId="0" fontId="5" fillId="0" borderId="28" xfId="0" applyFont="1" applyBorder="1"/>
    <xf numFmtId="0" fontId="5" fillId="0" borderId="19" xfId="0" applyFont="1" applyBorder="1"/>
    <xf numFmtId="177" fontId="5" fillId="0" borderId="19" xfId="1" applyNumberFormat="1" applyFont="1" applyBorder="1" applyAlignment="1" applyProtection="1"/>
    <xf numFmtId="49" fontId="43" fillId="0" borderId="1" xfId="5" applyNumberFormat="1" applyFont="1" applyBorder="1" applyAlignment="1">
      <alignment horizontal="center" shrinkToFit="1"/>
    </xf>
    <xf numFmtId="0" fontId="43" fillId="0" borderId="1" xfId="5" applyNumberFormat="1" applyFont="1" applyBorder="1" applyAlignment="1">
      <alignment horizontal="center" shrinkToFit="1"/>
    </xf>
    <xf numFmtId="0" fontId="5" fillId="13" borderId="27" xfId="0" applyFont="1" applyFill="1" applyBorder="1" applyAlignment="1">
      <alignment horizontal="center"/>
    </xf>
    <xf numFmtId="0" fontId="5" fillId="13" borderId="26" xfId="0" applyFont="1" applyFill="1" applyBorder="1" applyAlignment="1">
      <alignment horizontal="center"/>
    </xf>
    <xf numFmtId="0" fontId="5" fillId="13" borderId="28" xfId="0" applyFont="1" applyFill="1" applyBorder="1" applyAlignment="1">
      <alignment horizontal="center"/>
    </xf>
    <xf numFmtId="0" fontId="5" fillId="13" borderId="19" xfId="0" applyFont="1" applyFill="1" applyBorder="1" applyAlignment="1">
      <alignment horizontal="center"/>
    </xf>
    <xf numFmtId="0" fontId="0" fillId="0" borderId="0" xfId="0" applyAlignment="1">
      <alignment vertical="center"/>
    </xf>
    <xf numFmtId="177" fontId="0" fillId="0" borderId="19" xfId="0" applyNumberFormat="1" applyBorder="1" applyAlignment="1">
      <alignmen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28" fillId="0" borderId="40" xfId="16" applyFont="1" applyFill="1" applyBorder="1" applyAlignment="1" applyProtection="1">
      <alignment horizontal="center" vertical="center" shrinkToFit="1"/>
    </xf>
    <xf numFmtId="0" fontId="28" fillId="0" borderId="43" xfId="16" applyFont="1" applyFill="1" applyBorder="1" applyAlignment="1" applyProtection="1">
      <alignment horizontal="center" vertical="center" shrinkToFit="1"/>
    </xf>
    <xf numFmtId="0" fontId="28" fillId="0" borderId="49" xfId="16" applyFont="1" applyFill="1" applyBorder="1" applyAlignment="1" applyProtection="1">
      <alignment horizontal="center" vertical="center" shrinkToFit="1"/>
    </xf>
    <xf numFmtId="38" fontId="29" fillId="0" borderId="43" xfId="16" applyNumberFormat="1" applyFont="1" applyFill="1" applyBorder="1" applyAlignment="1" applyProtection="1">
      <alignment horizontal="right" vertical="center" shrinkToFit="1"/>
    </xf>
    <xf numFmtId="0" fontId="27" fillId="0" borderId="0" xfId="16" applyFont="1" applyFill="1" applyAlignment="1" applyProtection="1">
      <alignment horizontal="right" vertical="center" shrinkToFit="1"/>
    </xf>
    <xf numFmtId="0" fontId="27" fillId="0" borderId="0" xfId="16" applyFont="1" applyFill="1" applyAlignment="1" applyProtection="1">
      <alignment horizontal="left" vertical="center" shrinkToFit="1"/>
    </xf>
    <xf numFmtId="0" fontId="27" fillId="0" borderId="0" xfId="20" applyNumberFormat="1" applyFont="1" applyFill="1" applyAlignment="1" applyProtection="1">
      <alignment vertical="center" shrinkToFit="1"/>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38" fontId="29" fillId="0" borderId="35" xfId="16" applyNumberFormat="1" applyFont="1" applyFill="1" applyBorder="1" applyAlignment="1" applyProtection="1">
      <alignment horizontal="right" vertical="center" shrinkToFit="1"/>
    </xf>
    <xf numFmtId="0" fontId="27" fillId="0" borderId="0" xfId="16" applyFont="1" applyFill="1" applyAlignment="1" applyProtection="1">
      <alignment vertical="center"/>
    </xf>
    <xf numFmtId="0" fontId="27" fillId="0" borderId="0" xfId="16" applyNumberFormat="1" applyFont="1" applyFill="1" applyAlignment="1" applyProtection="1">
      <alignment horizontal="right" vertical="center" shrinkToFit="1"/>
    </xf>
    <xf numFmtId="58"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xf>
    <xf numFmtId="0" fontId="27" fillId="0" borderId="0" xfId="20" applyNumberFormat="1" applyFont="1" applyFill="1" applyAlignment="1" applyProtection="1">
      <alignment horizontal="left" vertical="center" shrinkToFit="1"/>
    </xf>
    <xf numFmtId="0" fontId="26" fillId="0" borderId="0" xfId="16" applyFont="1" applyFill="1" applyAlignment="1" applyProtection="1">
      <alignment vertical="center"/>
    </xf>
    <xf numFmtId="0" fontId="26" fillId="0" borderId="42" xfId="16" applyFont="1" applyFill="1" applyBorder="1" applyAlignment="1" applyProtection="1">
      <alignment horizontal="right" vertical="center" wrapText="1"/>
    </xf>
    <xf numFmtId="0" fontId="26" fillId="0" borderId="42" xfId="16" applyFont="1" applyFill="1" applyBorder="1" applyAlignment="1" applyProtection="1">
      <alignment horizontal="right" vertical="center"/>
    </xf>
    <xf numFmtId="0" fontId="28" fillId="0" borderId="38" xfId="16" applyFont="1" applyFill="1" applyBorder="1" applyAlignment="1" applyProtection="1">
      <alignment horizontal="left" vertical="center" shrinkToFit="1"/>
    </xf>
    <xf numFmtId="0" fontId="28" fillId="0" borderId="39" xfId="16" applyFont="1" applyFill="1" applyBorder="1" applyAlignment="1" applyProtection="1">
      <alignment horizontal="left" vertical="center" shrinkToFit="1"/>
    </xf>
    <xf numFmtId="0" fontId="28" fillId="0" borderId="47" xfId="16" applyFont="1" applyFill="1" applyBorder="1" applyAlignment="1" applyProtection="1">
      <alignment horizontal="left" vertical="center" shrinkToFit="1"/>
    </xf>
    <xf numFmtId="176" fontId="29" fillId="0" borderId="39" xfId="16" applyNumberFormat="1" applyFont="1" applyFill="1" applyBorder="1" applyAlignment="1" applyProtection="1">
      <alignment horizontal="right" vertical="center" shrinkToFit="1"/>
    </xf>
    <xf numFmtId="0" fontId="28" fillId="0" borderId="31" xfId="16" applyFont="1" applyFill="1" applyBorder="1" applyAlignment="1" applyProtection="1">
      <alignment horizontal="center" vertical="center" shrinkToFit="1"/>
    </xf>
    <xf numFmtId="0" fontId="28" fillId="0" borderId="26" xfId="16" applyFont="1" applyFill="1" applyBorder="1" applyAlignment="1" applyProtection="1">
      <alignment horizontal="center" vertical="center" shrinkToFit="1"/>
    </xf>
    <xf numFmtId="0" fontId="28" fillId="0" borderId="28" xfId="16" applyFont="1" applyFill="1" applyBorder="1" applyAlignment="1" applyProtection="1">
      <alignment horizontal="center" vertical="center" shrinkToFit="1"/>
    </xf>
    <xf numFmtId="0" fontId="26" fillId="0" borderId="26" xfId="16" applyFont="1" applyFill="1" applyBorder="1" applyAlignment="1" applyProtection="1">
      <alignment horizontal="right" vertical="center" shrinkToFit="1"/>
    </xf>
    <xf numFmtId="0" fontId="28" fillId="0" borderId="31" xfId="16" applyFont="1" applyFill="1" applyBorder="1" applyAlignment="1" applyProtection="1">
      <alignment horizontal="left" vertical="center" shrinkToFit="1"/>
    </xf>
    <xf numFmtId="0" fontId="28" fillId="0" borderId="26" xfId="16" applyFont="1" applyFill="1" applyBorder="1" applyAlignment="1" applyProtection="1">
      <alignment horizontal="left" vertical="center" shrinkToFit="1"/>
    </xf>
    <xf numFmtId="0" fontId="28" fillId="0" borderId="28" xfId="16" applyFont="1" applyFill="1" applyBorder="1" applyAlignment="1" applyProtection="1">
      <alignment horizontal="left" vertical="center" shrinkToFit="1"/>
    </xf>
    <xf numFmtId="179" fontId="29" fillId="0" borderId="43" xfId="16" applyNumberFormat="1" applyFont="1" applyFill="1" applyBorder="1" applyAlignment="1" applyProtection="1">
      <alignment horizontal="right" vertical="center" shrinkToFit="1"/>
    </xf>
    <xf numFmtId="0" fontId="34" fillId="0" borderId="29" xfId="16" applyFont="1" applyFill="1" applyBorder="1" applyAlignment="1" applyProtection="1">
      <alignment horizontal="center" vertical="center"/>
    </xf>
    <xf numFmtId="0" fontId="10" fillId="0" borderId="0" xfId="16" applyNumberFormat="1" applyFont="1" applyFill="1" applyAlignment="1" applyProtection="1">
      <alignment shrinkToFit="1"/>
    </xf>
    <xf numFmtId="0" fontId="24" fillId="7" borderId="0" xfId="16" applyFont="1" applyFill="1" applyBorder="1" applyAlignment="1" applyProtection="1">
      <alignment horizontal="left" vertical="center"/>
    </xf>
    <xf numFmtId="0" fontId="25" fillId="0" borderId="0" xfId="16" applyFont="1" applyFill="1" applyAlignment="1" applyProtection="1">
      <alignment horizontal="center" vertical="center"/>
    </xf>
    <xf numFmtId="0" fontId="25" fillId="0" borderId="0" xfId="16" applyFont="1" applyFill="1" applyAlignment="1" applyProtection="1">
      <alignment vertical="center"/>
    </xf>
    <xf numFmtId="0" fontId="26" fillId="0" borderId="34" xfId="16" applyFont="1" applyFill="1" applyBorder="1" applyAlignment="1" applyProtection="1">
      <alignment horizontal="center" vertical="center" shrinkToFit="1"/>
    </xf>
    <xf numFmtId="0" fontId="26" fillId="0" borderId="35" xfId="16" applyFont="1" applyFill="1" applyBorder="1" applyAlignment="1" applyProtection="1">
      <alignment horizontal="center" vertical="center" shrinkToFit="1"/>
    </xf>
    <xf numFmtId="0" fontId="26" fillId="0" borderId="45" xfId="16" applyFont="1" applyFill="1" applyBorder="1" applyAlignment="1" applyProtection="1">
      <alignment horizontal="center" vertical="center" shrinkToFit="1"/>
    </xf>
    <xf numFmtId="0" fontId="26" fillId="0" borderId="46" xfId="16" applyFont="1" applyFill="1" applyBorder="1" applyAlignment="1" applyProtection="1">
      <alignment horizontal="center" vertical="center" shrinkToFit="1"/>
    </xf>
    <xf numFmtId="0" fontId="26" fillId="0" borderId="36" xfId="16" applyFont="1" applyFill="1" applyBorder="1" applyAlignment="1" applyProtection="1">
      <alignment horizontal="center" vertical="center" shrinkToFit="1"/>
    </xf>
    <xf numFmtId="49" fontId="12" fillId="7" borderId="1" xfId="5" applyNumberFormat="1" applyFont="1" applyFill="1" applyBorder="1" applyAlignment="1" applyProtection="1">
      <alignment horizontal="center" vertical="center" shrinkToFit="1"/>
    </xf>
    <xf numFmtId="0" fontId="12" fillId="7" borderId="1" xfId="5" applyFont="1" applyFill="1" applyBorder="1" applyAlignment="1" applyProtection="1">
      <alignment horizontal="center" vertical="center" shrinkToFit="1"/>
    </xf>
    <xf numFmtId="0" fontId="28" fillId="0" borderId="38" xfId="16" applyFont="1" applyFill="1" applyBorder="1" applyAlignment="1" applyProtection="1">
      <alignment vertical="center" wrapText="1" shrinkToFit="1"/>
    </xf>
    <xf numFmtId="0" fontId="28" fillId="0" borderId="39" xfId="16" applyFont="1" applyFill="1" applyBorder="1" applyAlignment="1" applyProtection="1">
      <alignment vertical="center" wrapText="1" shrinkToFit="1"/>
    </xf>
    <xf numFmtId="0" fontId="28" fillId="0" borderId="47" xfId="16" applyFont="1" applyFill="1" applyBorder="1" applyAlignment="1" applyProtection="1">
      <alignment vertical="center" wrapText="1" shrinkToFit="1"/>
    </xf>
    <xf numFmtId="179" fontId="29" fillId="0" borderId="39" xfId="16" applyNumberFormat="1" applyFont="1" applyFill="1" applyBorder="1" applyAlignment="1" applyProtection="1">
      <alignment horizontal="right" vertical="center" shrinkToFit="1"/>
    </xf>
    <xf numFmtId="176" fontId="29" fillId="0" borderId="26" xfId="16" applyNumberFormat="1" applyFont="1" applyFill="1" applyBorder="1" applyAlignment="1" applyProtection="1">
      <alignment horizontal="right" vertical="center" shrinkToFit="1"/>
    </xf>
    <xf numFmtId="0" fontId="25" fillId="0" borderId="0" xfId="16" applyFont="1" applyAlignment="1">
      <alignment horizontal="center" vertical="center"/>
    </xf>
    <xf numFmtId="0" fontId="25" fillId="0" borderId="0" xfId="16" applyFont="1" applyAlignment="1">
      <alignment vertical="center"/>
    </xf>
    <xf numFmtId="0" fontId="7"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3" borderId="2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8" fillId="0" borderId="19" xfId="0" applyFont="1" applyBorder="1" applyAlignment="1" applyProtection="1">
      <alignment horizontal="center" vertical="center" wrapText="1"/>
    </xf>
    <xf numFmtId="49" fontId="8" fillId="3" borderId="19" xfId="0" applyNumberFormat="1" applyFont="1" applyFill="1" applyBorder="1" applyAlignment="1" applyProtection="1">
      <alignment horizontal="left" vertical="center" wrapText="1"/>
      <protection locked="0"/>
    </xf>
    <xf numFmtId="0" fontId="7" fillId="0" borderId="0" xfId="0" applyFont="1" applyAlignment="1" applyProtection="1">
      <alignment vertical="top" wrapText="1"/>
    </xf>
    <xf numFmtId="0" fontId="7" fillId="0" borderId="0" xfId="0" applyFont="1"/>
    <xf numFmtId="49" fontId="7" fillId="3" borderId="21" xfId="0" applyNumberFormat="1" applyFont="1" applyFill="1" applyBorder="1" applyAlignment="1" applyProtection="1">
      <alignment vertical="center" wrapText="1"/>
      <protection locked="0"/>
    </xf>
    <xf numFmtId="49" fontId="7" fillId="3" borderId="22" xfId="0" applyNumberFormat="1" applyFont="1" applyFill="1" applyBorder="1" applyAlignment="1" applyProtection="1">
      <alignment vertical="center" wrapText="1"/>
      <protection locked="0"/>
    </xf>
    <xf numFmtId="49" fontId="7" fillId="3" borderId="52" xfId="0" applyNumberFormat="1" applyFont="1" applyFill="1" applyBorder="1" applyAlignment="1" applyProtection="1">
      <alignment vertical="center" wrapText="1"/>
      <protection locked="0"/>
    </xf>
    <xf numFmtId="49" fontId="7" fillId="3" borderId="23" xfId="0" applyNumberFormat="1" applyFont="1" applyFill="1" applyBorder="1" applyAlignment="1" applyProtection="1">
      <alignment vertical="center" wrapText="1"/>
      <protection locked="0"/>
    </xf>
    <xf numFmtId="49" fontId="7" fillId="3" borderId="1" xfId="0" applyNumberFormat="1" applyFont="1" applyFill="1" applyBorder="1" applyAlignment="1" applyProtection="1">
      <alignment vertical="center" wrapText="1"/>
      <protection locked="0"/>
    </xf>
    <xf numFmtId="49" fontId="7" fillId="3" borderId="53" xfId="0" applyNumberFormat="1" applyFont="1" applyFill="1" applyBorder="1" applyAlignment="1" applyProtection="1">
      <alignment vertical="center" wrapText="1"/>
      <protection locked="0"/>
    </xf>
    <xf numFmtId="177" fontId="8" fillId="3" borderId="21" xfId="0" applyNumberFormat="1" applyFont="1" applyFill="1" applyBorder="1" applyAlignment="1" applyProtection="1">
      <alignment horizontal="right" vertical="center"/>
      <protection locked="0"/>
    </xf>
    <xf numFmtId="177" fontId="8" fillId="3" borderId="22" xfId="0" applyNumberFormat="1" applyFont="1" applyFill="1" applyBorder="1" applyAlignment="1" applyProtection="1">
      <alignment horizontal="right" vertical="center"/>
      <protection locked="0"/>
    </xf>
    <xf numFmtId="177" fontId="8" fillId="3" borderId="52" xfId="0" applyNumberFormat="1" applyFont="1" applyFill="1" applyBorder="1" applyAlignment="1" applyProtection="1">
      <alignment horizontal="right" vertical="center"/>
      <protection locked="0"/>
    </xf>
    <xf numFmtId="177" fontId="8" fillId="3" borderId="23" xfId="0" applyNumberFormat="1" applyFont="1" applyFill="1" applyBorder="1" applyAlignment="1" applyProtection="1">
      <alignment horizontal="right" vertical="center"/>
      <protection locked="0"/>
    </xf>
    <xf numFmtId="177" fontId="8" fillId="3" borderId="1" xfId="0" applyNumberFormat="1" applyFont="1" applyFill="1" applyBorder="1" applyAlignment="1" applyProtection="1">
      <alignment horizontal="right" vertical="center"/>
      <protection locked="0"/>
    </xf>
    <xf numFmtId="177" fontId="8" fillId="3" borderId="53" xfId="0" applyNumberFormat="1" applyFont="1" applyFill="1" applyBorder="1" applyAlignment="1" applyProtection="1">
      <alignment horizontal="right" vertical="center"/>
      <protection locked="0"/>
    </xf>
    <xf numFmtId="49" fontId="8" fillId="3" borderId="21"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8" fillId="3" borderId="52" xfId="0" applyNumberFormat="1" applyFont="1" applyFill="1" applyBorder="1" applyAlignment="1" applyProtection="1">
      <alignment horizontal="left" vertical="center" wrapText="1"/>
      <protection locked="0"/>
    </xf>
    <xf numFmtId="49" fontId="8" fillId="3" borderId="25" xfId="0" applyNumberFormat="1" applyFont="1" applyFill="1" applyBorder="1" applyAlignment="1" applyProtection="1">
      <alignment horizontal="left" vertical="center" wrapText="1"/>
      <protection locked="0"/>
    </xf>
    <xf numFmtId="49" fontId="8" fillId="3" borderId="0" xfId="0" applyNumberFormat="1" applyFont="1" applyFill="1" applyBorder="1" applyAlignment="1" applyProtection="1">
      <alignment horizontal="left" vertical="center" wrapText="1"/>
      <protection locked="0"/>
    </xf>
    <xf numFmtId="49" fontId="8" fillId="3" borderId="62" xfId="0" applyNumberFormat="1" applyFont="1" applyFill="1" applyBorder="1" applyAlignment="1" applyProtection="1">
      <alignment horizontal="left" vertical="center" wrapText="1"/>
      <protection locked="0"/>
    </xf>
    <xf numFmtId="49" fontId="8" fillId="3" borderId="23" xfId="0" applyNumberFormat="1" applyFont="1" applyFill="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49" fontId="8" fillId="3" borderId="53" xfId="0" applyNumberFormat="1" applyFont="1" applyFill="1" applyBorder="1" applyAlignment="1" applyProtection="1">
      <alignment horizontal="left" vertical="center" wrapText="1"/>
      <protection locked="0"/>
    </xf>
    <xf numFmtId="0" fontId="40" fillId="7" borderId="0" xfId="0" applyFont="1" applyFill="1" applyAlignment="1">
      <alignment vertical="top" wrapText="1"/>
    </xf>
    <xf numFmtId="0" fontId="7" fillId="0" borderId="0" xfId="0" applyFont="1" applyAlignment="1" applyProtection="1">
      <alignment horizontal="center"/>
    </xf>
    <xf numFmtId="49" fontId="7" fillId="3" borderId="0" xfId="0" applyNumberFormat="1" applyFont="1" applyFill="1" applyAlignment="1" applyProtection="1">
      <alignment horizontal="left" vertical="top" wrapText="1"/>
      <protection locked="0"/>
    </xf>
    <xf numFmtId="177" fontId="8" fillId="0" borderId="0" xfId="0" applyNumberFormat="1" applyFont="1" applyAlignment="1" applyProtection="1">
      <alignment horizontal="right"/>
    </xf>
    <xf numFmtId="177" fontId="8" fillId="3" borderId="0" xfId="0" applyNumberFormat="1" applyFont="1" applyFill="1" applyAlignment="1" applyProtection="1">
      <alignment horizontal="right"/>
      <protection locked="0"/>
    </xf>
    <xf numFmtId="0" fontId="0" fillId="0" borderId="0" xfId="0" applyNumberFormat="1" applyFill="1" applyAlignment="1" applyProtection="1">
      <alignment shrinkToFit="1"/>
    </xf>
    <xf numFmtId="49" fontId="22" fillId="3" borderId="27" xfId="0" applyNumberFormat="1" applyFont="1" applyFill="1" applyBorder="1" applyAlignment="1" applyProtection="1">
      <alignment horizontal="left" vertical="center" wrapText="1"/>
      <protection locked="0"/>
    </xf>
    <xf numFmtId="49" fontId="22" fillId="3" borderId="26" xfId="0" applyNumberFormat="1" applyFont="1" applyFill="1" applyBorder="1" applyAlignment="1" applyProtection="1">
      <alignment horizontal="left" vertical="center" wrapText="1"/>
      <protection locked="0"/>
    </xf>
    <xf numFmtId="49" fontId="22" fillId="3" borderId="28" xfId="0" applyNumberFormat="1" applyFont="1" applyFill="1" applyBorder="1" applyAlignment="1" applyProtection="1">
      <alignment horizontal="left" vertical="center" wrapText="1"/>
      <protection locked="0"/>
    </xf>
    <xf numFmtId="0" fontId="7" fillId="3" borderId="0" xfId="0" applyFont="1" applyFill="1" applyAlignment="1" applyProtection="1">
      <alignment vertical="top" shrinkToFit="1"/>
      <protection locked="0"/>
    </xf>
    <xf numFmtId="49" fontId="7" fillId="3" borderId="0" xfId="0" applyNumberFormat="1" applyFont="1" applyFill="1" applyAlignment="1" applyProtection="1">
      <alignment vertical="top" wrapText="1"/>
      <protection locked="0"/>
    </xf>
    <xf numFmtId="49" fontId="7" fillId="3" borderId="0" xfId="0" applyNumberFormat="1" applyFont="1" applyFill="1" applyAlignment="1" applyProtection="1">
      <alignment horizontal="center" vertical="top" shrinkToFit="1"/>
      <protection locked="0"/>
    </xf>
    <xf numFmtId="49" fontId="7" fillId="0" borderId="0" xfId="0" applyNumberFormat="1" applyFont="1" applyAlignment="1">
      <alignment shrinkToFit="1"/>
    </xf>
    <xf numFmtId="0" fontId="7" fillId="0" borderId="0" xfId="0" applyNumberFormat="1" applyFont="1" applyAlignment="1">
      <alignment shrinkToFit="1"/>
    </xf>
    <xf numFmtId="0" fontId="36" fillId="0" borderId="0" xfId="0" applyFont="1" applyAlignment="1" applyProtection="1">
      <alignment horizontal="center" vertical="center"/>
    </xf>
    <xf numFmtId="177" fontId="38" fillId="3" borderId="0" xfId="1" applyNumberFormat="1" applyFont="1" applyFill="1" applyAlignment="1" applyProtection="1">
      <alignment horizontal="right"/>
      <protection locked="0"/>
    </xf>
    <xf numFmtId="0" fontId="7" fillId="0" borderId="0" xfId="0" applyFont="1" applyAlignment="1" applyProtection="1">
      <alignment horizontal="left" vertical="top" wrapText="1"/>
    </xf>
    <xf numFmtId="0" fontId="7" fillId="0" borderId="19" xfId="0" applyFont="1" applyBorder="1" applyAlignment="1" applyProtection="1">
      <alignment horizontal="left" wrapText="1"/>
    </xf>
    <xf numFmtId="0" fontId="7" fillId="0" borderId="19" xfId="0" applyFont="1" applyBorder="1" applyAlignment="1" applyProtection="1">
      <alignment horizontal="left"/>
    </xf>
    <xf numFmtId="0" fontId="7" fillId="0" borderId="21" xfId="0" applyFont="1" applyFill="1" applyBorder="1" applyAlignment="1" applyProtection="1">
      <alignment horizontal="center" shrinkToFit="1"/>
    </xf>
    <xf numFmtId="0" fontId="7" fillId="0" borderId="22" xfId="0" applyFont="1" applyFill="1" applyBorder="1" applyAlignment="1" applyProtection="1">
      <alignment horizontal="center" shrinkToFit="1"/>
    </xf>
    <xf numFmtId="0" fontId="7" fillId="0" borderId="52" xfId="0" applyFont="1" applyFill="1" applyBorder="1" applyAlignment="1" applyProtection="1">
      <alignment horizontal="center" shrinkToFit="1"/>
    </xf>
    <xf numFmtId="0" fontId="7" fillId="0" borderId="23" xfId="0"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7" fillId="0" borderId="53" xfId="0" applyFont="1" applyFill="1" applyBorder="1" applyAlignment="1" applyProtection="1">
      <alignment horizontal="center" shrinkToFit="1"/>
    </xf>
    <xf numFmtId="49" fontId="7" fillId="0" borderId="22" xfId="0" applyNumberFormat="1" applyFont="1" applyFill="1" applyBorder="1" applyAlignment="1" applyProtection="1">
      <alignment horizontal="center" shrinkToFit="1"/>
    </xf>
    <xf numFmtId="49" fontId="7" fillId="0" borderId="23" xfId="0" applyNumberFormat="1" applyFont="1" applyFill="1" applyBorder="1" applyAlignment="1" applyProtection="1">
      <alignment horizontal="center" shrinkToFit="1"/>
    </xf>
    <xf numFmtId="0" fontId="7" fillId="0" borderId="22"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53"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9" xfId="0" applyFont="1" applyBorder="1" applyAlignment="1" applyProtection="1">
      <alignment horizontal="left" vertical="center"/>
    </xf>
    <xf numFmtId="0" fontId="12" fillId="7" borderId="0" xfId="5" applyFont="1" applyFill="1" applyAlignment="1">
      <alignment vertical="center" shrinkToFit="1"/>
    </xf>
    <xf numFmtId="177" fontId="29" fillId="0" borderId="39" xfId="16" applyNumberFormat="1" applyFont="1" applyFill="1" applyBorder="1" applyAlignment="1" applyProtection="1">
      <alignment horizontal="right" vertical="center" shrinkToFit="1"/>
    </xf>
    <xf numFmtId="177" fontId="29" fillId="0" borderId="26" xfId="16" applyNumberFormat="1" applyFont="1" applyFill="1" applyBorder="1" applyAlignment="1" applyProtection="1">
      <alignment horizontal="right" vertical="center" shrinkToFit="1"/>
    </xf>
    <xf numFmtId="177" fontId="29" fillId="0" borderId="43" xfId="16" applyNumberFormat="1" applyFont="1" applyFill="1" applyBorder="1" applyAlignment="1" applyProtection="1">
      <alignment horizontal="right" vertical="center" shrinkToFit="1"/>
    </xf>
    <xf numFmtId="177" fontId="29" fillId="0" borderId="35" xfId="16" applyNumberFormat="1" applyFont="1" applyFill="1" applyBorder="1" applyAlignment="1" applyProtection="1">
      <alignment horizontal="right" vertical="center" shrinkToFit="1"/>
    </xf>
    <xf numFmtId="177" fontId="26" fillId="0" borderId="26" xfId="16" applyNumberFormat="1" applyFont="1" applyFill="1" applyBorder="1" applyAlignment="1" applyProtection="1">
      <alignment horizontal="right" vertical="center" shrinkToFit="1"/>
    </xf>
    <xf numFmtId="177" fontId="8" fillId="3" borderId="0" xfId="0" applyNumberFormat="1" applyFont="1" applyFill="1" applyAlignment="1" applyProtection="1">
      <alignment horizontal="center"/>
      <protection locked="0"/>
    </xf>
    <xf numFmtId="49" fontId="45" fillId="0" borderId="25" xfId="0" applyNumberFormat="1" applyFont="1" applyFill="1" applyBorder="1" applyAlignment="1">
      <alignment horizontal="left" vertical="top"/>
    </xf>
  </cellXfs>
  <cellStyles count="29">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6 3" xfId="28" xr:uid="{5AE3F392-CDD4-4FB2-810C-4B1168FABB6B}"/>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76200</xdr:colOff>
      <xdr:row>0</xdr:row>
      <xdr:rowOff>104775</xdr:rowOff>
    </xdr:from>
    <xdr:to>
      <xdr:col>21</xdr:col>
      <xdr:colOff>175260</xdr:colOff>
      <xdr:row>5</xdr:row>
      <xdr:rowOff>47625</xdr:rowOff>
    </xdr:to>
    <xdr:sp macro="" textlink="">
      <xdr:nvSpPr>
        <xdr:cNvPr id="2" name="正方形/長方形 1">
          <a:extLst>
            <a:ext uri="{FF2B5EF4-FFF2-40B4-BE49-F238E27FC236}">
              <a16:creationId xmlns:a16="http://schemas.microsoft.com/office/drawing/2014/main" id="{9F65EBF8-B0D0-458A-8B4C-B31DE89A6972}"/>
            </a:ext>
          </a:extLst>
        </xdr:cNvPr>
        <xdr:cNvSpPr/>
      </xdr:nvSpPr>
      <xdr:spPr>
        <a:xfrm>
          <a:off x="6238875" y="10477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409575</xdr:colOff>
      <xdr:row>16</xdr:row>
      <xdr:rowOff>190500</xdr:rowOff>
    </xdr:from>
    <xdr:to>
      <xdr:col>21</xdr:col>
      <xdr:colOff>619125</xdr:colOff>
      <xdr:row>19</xdr:row>
      <xdr:rowOff>304800</xdr:rowOff>
    </xdr:to>
    <xdr:sp macro="" textlink="">
      <xdr:nvSpPr>
        <xdr:cNvPr id="3" name="吹き出し: 四角形 2">
          <a:extLst>
            <a:ext uri="{FF2B5EF4-FFF2-40B4-BE49-F238E27FC236}">
              <a16:creationId xmlns:a16="http://schemas.microsoft.com/office/drawing/2014/main" id="{14A25FD6-D1C0-42E3-AB57-249FF90174F3}"/>
            </a:ext>
          </a:extLst>
        </xdr:cNvPr>
        <xdr:cNvSpPr/>
      </xdr:nvSpPr>
      <xdr:spPr>
        <a:xfrm>
          <a:off x="6572250" y="677227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95250</xdr:colOff>
      <xdr:row>3</xdr:row>
      <xdr:rowOff>47625</xdr:rowOff>
    </xdr:from>
    <xdr:to>
      <xdr:col>33</xdr:col>
      <xdr:colOff>152400</xdr:colOff>
      <xdr:row>5</xdr:row>
      <xdr:rowOff>19050</xdr:rowOff>
    </xdr:to>
    <xdr:sp macro="" textlink="">
      <xdr:nvSpPr>
        <xdr:cNvPr id="2" name="吹き出し: 四角形 1">
          <a:extLst>
            <a:ext uri="{FF2B5EF4-FFF2-40B4-BE49-F238E27FC236}">
              <a16:creationId xmlns:a16="http://schemas.microsoft.com/office/drawing/2014/main" id="{8511D538-378F-4DAF-886C-8692E5D64814}"/>
            </a:ext>
          </a:extLst>
        </xdr:cNvPr>
        <xdr:cNvSpPr/>
      </xdr:nvSpPr>
      <xdr:spPr>
        <a:xfrm>
          <a:off x="6267450" y="79057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29BBC8F3-52D0-472C-96BD-0A1E4597DF9C}"/>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133350</xdr:colOff>
      <xdr:row>24</xdr:row>
      <xdr:rowOff>180975</xdr:rowOff>
    </xdr:from>
    <xdr:to>
      <xdr:col>38</xdr:col>
      <xdr:colOff>228600</xdr:colOff>
      <xdr:row>29</xdr:row>
      <xdr:rowOff>9525</xdr:rowOff>
    </xdr:to>
    <xdr:sp macro="" textlink="">
      <xdr:nvSpPr>
        <xdr:cNvPr id="4" name="吹き出し: 四角形 3">
          <a:extLst>
            <a:ext uri="{FF2B5EF4-FFF2-40B4-BE49-F238E27FC236}">
              <a16:creationId xmlns:a16="http://schemas.microsoft.com/office/drawing/2014/main" id="{47C07417-BD94-40EE-8057-07E2986A68D6}"/>
            </a:ext>
          </a:extLst>
        </xdr:cNvPr>
        <xdr:cNvSpPr/>
      </xdr:nvSpPr>
      <xdr:spPr>
        <a:xfrm>
          <a:off x="6305550" y="570547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133350</xdr:colOff>
      <xdr:row>7</xdr:row>
      <xdr:rowOff>28575</xdr:rowOff>
    </xdr:from>
    <xdr:to>
      <xdr:col>50</xdr:col>
      <xdr:colOff>247650</xdr:colOff>
      <xdr:row>10</xdr:row>
      <xdr:rowOff>190500</xdr:rowOff>
    </xdr:to>
    <xdr:sp macro="" textlink="">
      <xdr:nvSpPr>
        <xdr:cNvPr id="5" name="正方形/長方形 4">
          <a:extLst>
            <a:ext uri="{FF2B5EF4-FFF2-40B4-BE49-F238E27FC236}">
              <a16:creationId xmlns:a16="http://schemas.microsoft.com/office/drawing/2014/main" id="{8714C7BA-5264-4767-A19E-5C6EB65A4D15}"/>
            </a:ext>
          </a:extLst>
        </xdr:cNvPr>
        <xdr:cNvSpPr/>
      </xdr:nvSpPr>
      <xdr:spPr>
        <a:xfrm>
          <a:off x="6048375" y="176212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95250</xdr:colOff>
      <xdr:row>30</xdr:row>
      <xdr:rowOff>123825</xdr:rowOff>
    </xdr:from>
    <xdr:to>
      <xdr:col>38</xdr:col>
      <xdr:colOff>190500</xdr:colOff>
      <xdr:row>33</xdr:row>
      <xdr:rowOff>0</xdr:rowOff>
    </xdr:to>
    <xdr:sp macro="" textlink="">
      <xdr:nvSpPr>
        <xdr:cNvPr id="6" name="吹き出し: 四角形 5">
          <a:extLst>
            <a:ext uri="{FF2B5EF4-FFF2-40B4-BE49-F238E27FC236}">
              <a16:creationId xmlns:a16="http://schemas.microsoft.com/office/drawing/2014/main" id="{61937207-E662-4536-B091-FD603556074D}"/>
            </a:ext>
          </a:extLst>
        </xdr:cNvPr>
        <xdr:cNvSpPr/>
      </xdr:nvSpPr>
      <xdr:spPr>
        <a:xfrm>
          <a:off x="6267450" y="701992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114300</xdr:colOff>
      <xdr:row>33</xdr:row>
      <xdr:rowOff>133350</xdr:rowOff>
    </xdr:from>
    <xdr:to>
      <xdr:col>37</xdr:col>
      <xdr:colOff>142875</xdr:colOff>
      <xdr:row>54</xdr:row>
      <xdr:rowOff>9526</xdr:rowOff>
    </xdr:to>
    <xdr:sp macro="" textlink="">
      <xdr:nvSpPr>
        <xdr:cNvPr id="8" name="正方形/長方形 7">
          <a:extLst>
            <a:ext uri="{FF2B5EF4-FFF2-40B4-BE49-F238E27FC236}">
              <a16:creationId xmlns:a16="http://schemas.microsoft.com/office/drawing/2014/main" id="{42DD49E0-C345-4484-82EE-E4324D852BEF}"/>
            </a:ext>
          </a:extLst>
        </xdr:cNvPr>
        <xdr:cNvSpPr/>
      </xdr:nvSpPr>
      <xdr:spPr>
        <a:xfrm>
          <a:off x="6286500" y="7772400"/>
          <a:ext cx="3371850" cy="5019676"/>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endParaRPr kumimoji="1" lang="en-US" altLang="ja-JP" sz="1200" b="1">
            <a:solidFill>
              <a:srgbClr val="FF0000"/>
            </a:solidFill>
          </a:endParaRPr>
        </a:p>
        <a:p>
          <a:pPr algn="l"/>
          <a:r>
            <a:rPr kumimoji="1" lang="ja-JP" altLang="en-US" sz="1200" b="1">
              <a:solidFill>
                <a:srgbClr val="FF0000"/>
              </a:solidFill>
            </a:rPr>
            <a:t>・個人防護具積算（別紙２－２附表）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2245179</xdr:colOff>
      <xdr:row>19</xdr:row>
      <xdr:rowOff>217715</xdr:rowOff>
    </xdr:from>
    <xdr:to>
      <xdr:col>8</xdr:col>
      <xdr:colOff>631372</xdr:colOff>
      <xdr:row>23</xdr:row>
      <xdr:rowOff>27215</xdr:rowOff>
    </xdr:to>
    <xdr:sp macro="" textlink="">
      <xdr:nvSpPr>
        <xdr:cNvPr id="2" name="吹き出し: 四角形 1">
          <a:extLst>
            <a:ext uri="{FF2B5EF4-FFF2-40B4-BE49-F238E27FC236}">
              <a16:creationId xmlns:a16="http://schemas.microsoft.com/office/drawing/2014/main" id="{9A1AB494-0826-402D-8CC2-8F72C7977F4F}"/>
            </a:ext>
          </a:extLst>
        </xdr:cNvPr>
        <xdr:cNvSpPr/>
      </xdr:nvSpPr>
      <xdr:spPr>
        <a:xfrm>
          <a:off x="2422072" y="8722179"/>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2258784</xdr:colOff>
      <xdr:row>23</xdr:row>
      <xdr:rowOff>136071</xdr:rowOff>
    </xdr:from>
    <xdr:to>
      <xdr:col>8</xdr:col>
      <xdr:colOff>517070</xdr:colOff>
      <xdr:row>28</xdr:row>
      <xdr:rowOff>0</xdr:rowOff>
    </xdr:to>
    <xdr:sp macro="" textlink="">
      <xdr:nvSpPr>
        <xdr:cNvPr id="3" name="吹き出し: 四角形 2">
          <a:extLst>
            <a:ext uri="{FF2B5EF4-FFF2-40B4-BE49-F238E27FC236}">
              <a16:creationId xmlns:a16="http://schemas.microsoft.com/office/drawing/2014/main" id="{D10F7E56-29F3-4320-8C03-EA9674CD64DE}"/>
            </a:ext>
          </a:extLst>
        </xdr:cNvPr>
        <xdr:cNvSpPr/>
      </xdr:nvSpPr>
      <xdr:spPr>
        <a:xfrm>
          <a:off x="2435677" y="9620250"/>
          <a:ext cx="7415893" cy="1088571"/>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）欄以外の項目は別紙２－２（変更）、</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336177</xdr:colOff>
      <xdr:row>14</xdr:row>
      <xdr:rowOff>452718</xdr:rowOff>
    </xdr:from>
    <xdr:to>
      <xdr:col>18</xdr:col>
      <xdr:colOff>257737</xdr:colOff>
      <xdr:row>16</xdr:row>
      <xdr:rowOff>82923</xdr:rowOff>
    </xdr:to>
    <xdr:sp macro="" textlink="">
      <xdr:nvSpPr>
        <xdr:cNvPr id="2" name="吹き出し: 四角形 1">
          <a:extLst>
            <a:ext uri="{FF2B5EF4-FFF2-40B4-BE49-F238E27FC236}">
              <a16:creationId xmlns:a16="http://schemas.microsoft.com/office/drawing/2014/main" id="{A19DAB92-314D-4C7A-82A3-91485792E5D9}"/>
            </a:ext>
          </a:extLst>
        </xdr:cNvPr>
        <xdr:cNvSpPr/>
      </xdr:nvSpPr>
      <xdr:spPr>
        <a:xfrm>
          <a:off x="13435853" y="5753100"/>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658907</xdr:colOff>
      <xdr:row>10</xdr:row>
      <xdr:rowOff>64995</xdr:rowOff>
    </xdr:from>
    <xdr:to>
      <xdr:col>22</xdr:col>
      <xdr:colOff>1109382</xdr:colOff>
      <xdr:row>10</xdr:row>
      <xdr:rowOff>515471</xdr:rowOff>
    </xdr:to>
    <xdr:sp macro="" textlink="">
      <xdr:nvSpPr>
        <xdr:cNvPr id="3" name="吹き出し: 四角形 2">
          <a:extLst>
            <a:ext uri="{FF2B5EF4-FFF2-40B4-BE49-F238E27FC236}">
              <a16:creationId xmlns:a16="http://schemas.microsoft.com/office/drawing/2014/main" id="{19CDBACE-E047-4F56-BA01-92C382BEAB91}"/>
            </a:ext>
          </a:extLst>
        </xdr:cNvPr>
        <xdr:cNvSpPr/>
      </xdr:nvSpPr>
      <xdr:spPr>
        <a:xfrm>
          <a:off x="13758583" y="3169024"/>
          <a:ext cx="7924799"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768726</xdr:colOff>
      <xdr:row>13</xdr:row>
      <xdr:rowOff>143435</xdr:rowOff>
    </xdr:from>
    <xdr:to>
      <xdr:col>23</xdr:col>
      <xdr:colOff>797861</xdr:colOff>
      <xdr:row>14</xdr:row>
      <xdr:rowOff>51547</xdr:rowOff>
    </xdr:to>
    <xdr:sp macro="" textlink="">
      <xdr:nvSpPr>
        <xdr:cNvPr id="4" name="吹き出し: 四角形 3">
          <a:extLst>
            <a:ext uri="{FF2B5EF4-FFF2-40B4-BE49-F238E27FC236}">
              <a16:creationId xmlns:a16="http://schemas.microsoft.com/office/drawing/2014/main" id="{9ADDCFA8-C052-4AB9-9B27-20D996EB20FC}"/>
            </a:ext>
          </a:extLst>
        </xdr:cNvPr>
        <xdr:cNvSpPr/>
      </xdr:nvSpPr>
      <xdr:spPr>
        <a:xfrm>
          <a:off x="13868402" y="4894729"/>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775449</xdr:colOff>
      <xdr:row>12</xdr:row>
      <xdr:rowOff>82924</xdr:rowOff>
    </xdr:from>
    <xdr:to>
      <xdr:col>23</xdr:col>
      <xdr:colOff>804584</xdr:colOff>
      <xdr:row>12</xdr:row>
      <xdr:rowOff>533400</xdr:rowOff>
    </xdr:to>
    <xdr:sp macro="" textlink="">
      <xdr:nvSpPr>
        <xdr:cNvPr id="5" name="吹き出し: 四角形 4">
          <a:extLst>
            <a:ext uri="{FF2B5EF4-FFF2-40B4-BE49-F238E27FC236}">
              <a16:creationId xmlns:a16="http://schemas.microsoft.com/office/drawing/2014/main" id="{3A730ACB-709E-442C-91D3-127A58E12F0B}"/>
            </a:ext>
          </a:extLst>
        </xdr:cNvPr>
        <xdr:cNvSpPr/>
      </xdr:nvSpPr>
      <xdr:spPr>
        <a:xfrm>
          <a:off x="13875125" y="428513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784414</xdr:colOff>
      <xdr:row>9</xdr:row>
      <xdr:rowOff>0</xdr:rowOff>
    </xdr:from>
    <xdr:to>
      <xdr:col>23</xdr:col>
      <xdr:colOff>813549</xdr:colOff>
      <xdr:row>9</xdr:row>
      <xdr:rowOff>459440</xdr:rowOff>
    </xdr:to>
    <xdr:sp macro="" textlink="">
      <xdr:nvSpPr>
        <xdr:cNvPr id="6" name="吹き出し: 四角形 5">
          <a:extLst>
            <a:ext uri="{FF2B5EF4-FFF2-40B4-BE49-F238E27FC236}">
              <a16:creationId xmlns:a16="http://schemas.microsoft.com/office/drawing/2014/main" id="{2C8D530C-B214-4378-A038-9E6B83E898A7}"/>
            </a:ext>
          </a:extLst>
        </xdr:cNvPr>
        <xdr:cNvSpPr/>
      </xdr:nvSpPr>
      <xdr:spPr>
        <a:xfrm>
          <a:off x="13884090" y="2554941"/>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750795</xdr:colOff>
      <xdr:row>16</xdr:row>
      <xdr:rowOff>156883</xdr:rowOff>
    </xdr:from>
    <xdr:to>
      <xdr:col>23</xdr:col>
      <xdr:colOff>779930</xdr:colOff>
      <xdr:row>17</xdr:row>
      <xdr:rowOff>67235</xdr:rowOff>
    </xdr:to>
    <xdr:sp macro="" textlink="">
      <xdr:nvSpPr>
        <xdr:cNvPr id="12" name="吹き出し: 四角形 11">
          <a:extLst>
            <a:ext uri="{FF2B5EF4-FFF2-40B4-BE49-F238E27FC236}">
              <a16:creationId xmlns:a16="http://schemas.microsoft.com/office/drawing/2014/main" id="{A6FC5B68-56BF-45F5-8F0D-CE5CE3E53C86}"/>
            </a:ext>
          </a:extLst>
        </xdr:cNvPr>
        <xdr:cNvSpPr/>
      </xdr:nvSpPr>
      <xdr:spPr>
        <a:xfrm>
          <a:off x="13850471" y="6555442"/>
          <a:ext cx="8668871" cy="459440"/>
        </a:xfrm>
        <a:prstGeom prst="wedgeRectCallout">
          <a:avLst>
            <a:gd name="adj1" fmla="val -58034"/>
            <a:gd name="adj2" fmla="val -1422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728383</xdr:colOff>
      <xdr:row>17</xdr:row>
      <xdr:rowOff>179294</xdr:rowOff>
    </xdr:from>
    <xdr:to>
      <xdr:col>23</xdr:col>
      <xdr:colOff>757518</xdr:colOff>
      <xdr:row>18</xdr:row>
      <xdr:rowOff>89646</xdr:rowOff>
    </xdr:to>
    <xdr:sp macro="" textlink="">
      <xdr:nvSpPr>
        <xdr:cNvPr id="13" name="吹き出し: 四角形 12">
          <a:extLst>
            <a:ext uri="{FF2B5EF4-FFF2-40B4-BE49-F238E27FC236}">
              <a16:creationId xmlns:a16="http://schemas.microsoft.com/office/drawing/2014/main" id="{ED558DB1-5EA8-4A19-A48D-FBFF89896975}"/>
            </a:ext>
          </a:extLst>
        </xdr:cNvPr>
        <xdr:cNvSpPr/>
      </xdr:nvSpPr>
      <xdr:spPr>
        <a:xfrm>
          <a:off x="13828059" y="7126941"/>
          <a:ext cx="8668871" cy="459440"/>
        </a:xfrm>
        <a:prstGeom prst="wedgeRectCallout">
          <a:avLst>
            <a:gd name="adj1" fmla="val -58034"/>
            <a:gd name="adj2" fmla="val -1422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6</xdr:col>
      <xdr:colOff>415291</xdr:colOff>
      <xdr:row>5</xdr:row>
      <xdr:rowOff>150495</xdr:rowOff>
    </xdr:from>
    <xdr:ext cx="2026920" cy="800604"/>
    <xdr:sp macro="" textlink="">
      <xdr:nvSpPr>
        <xdr:cNvPr id="2" name="テキスト ボックス 1">
          <a:extLst>
            <a:ext uri="{FF2B5EF4-FFF2-40B4-BE49-F238E27FC236}">
              <a16:creationId xmlns:a16="http://schemas.microsoft.com/office/drawing/2014/main" id="{3A5156CA-DE5F-405A-ABD6-E05BAC92AAEF}"/>
            </a:ext>
          </a:extLst>
        </xdr:cNvPr>
        <xdr:cNvSpPr txBox="1"/>
      </xdr:nvSpPr>
      <xdr:spPr>
        <a:xfrm>
          <a:off x="8349616" y="120777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216958</xdr:colOff>
      <xdr:row>16</xdr:row>
      <xdr:rowOff>0</xdr:rowOff>
    </xdr:from>
    <xdr:to>
      <xdr:col>24</xdr:col>
      <xdr:colOff>607483</xdr:colOff>
      <xdr:row>18</xdr:row>
      <xdr:rowOff>190500</xdr:rowOff>
    </xdr:to>
    <xdr:sp macro="" textlink="">
      <xdr:nvSpPr>
        <xdr:cNvPr id="3" name="正方形/長方形 2">
          <a:extLst>
            <a:ext uri="{FF2B5EF4-FFF2-40B4-BE49-F238E27FC236}">
              <a16:creationId xmlns:a16="http://schemas.microsoft.com/office/drawing/2014/main" id="{3C6113A8-A9E4-4BF8-A3CF-6078CAB164D5}"/>
            </a:ext>
          </a:extLst>
        </xdr:cNvPr>
        <xdr:cNvSpPr/>
      </xdr:nvSpPr>
      <xdr:spPr>
        <a:xfrm>
          <a:off x="11970808" y="38100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216959</xdr:colOff>
      <xdr:row>19</xdr:row>
      <xdr:rowOff>139699</xdr:rowOff>
    </xdr:from>
    <xdr:to>
      <xdr:col>24</xdr:col>
      <xdr:colOff>617009</xdr:colOff>
      <xdr:row>23</xdr:row>
      <xdr:rowOff>165099</xdr:rowOff>
    </xdr:to>
    <xdr:sp macro="" textlink="">
      <xdr:nvSpPr>
        <xdr:cNvPr id="4" name="正方形/長方形 3">
          <a:extLst>
            <a:ext uri="{FF2B5EF4-FFF2-40B4-BE49-F238E27FC236}">
              <a16:creationId xmlns:a16="http://schemas.microsoft.com/office/drawing/2014/main" id="{B7243908-974B-4A79-9B49-C42BD6FF67F3}"/>
            </a:ext>
          </a:extLst>
        </xdr:cNvPr>
        <xdr:cNvSpPr/>
      </xdr:nvSpPr>
      <xdr:spPr>
        <a:xfrm>
          <a:off x="11970809" y="4911724"/>
          <a:ext cx="7067550" cy="996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216958</xdr:colOff>
      <xdr:row>24</xdr:row>
      <xdr:rowOff>174624</xdr:rowOff>
    </xdr:from>
    <xdr:to>
      <xdr:col>29</xdr:col>
      <xdr:colOff>664633</xdr:colOff>
      <xdr:row>32</xdr:row>
      <xdr:rowOff>98424</xdr:rowOff>
    </xdr:to>
    <xdr:sp macro="" textlink="">
      <xdr:nvSpPr>
        <xdr:cNvPr id="5" name="正方形/長方形 4">
          <a:extLst>
            <a:ext uri="{FF2B5EF4-FFF2-40B4-BE49-F238E27FC236}">
              <a16:creationId xmlns:a16="http://schemas.microsoft.com/office/drawing/2014/main" id="{FC4A2AB4-199F-426C-AF22-28C83E4917D5}"/>
            </a:ext>
          </a:extLst>
        </xdr:cNvPr>
        <xdr:cNvSpPr/>
      </xdr:nvSpPr>
      <xdr:spPr>
        <a:xfrm>
          <a:off x="11970808" y="61563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190500</xdr:colOff>
      <xdr:row>0</xdr:row>
      <xdr:rowOff>28575</xdr:rowOff>
    </xdr:from>
    <xdr:to>
      <xdr:col>25</xdr:col>
      <xdr:colOff>283634</xdr:colOff>
      <xdr:row>15</xdr:row>
      <xdr:rowOff>114301</xdr:rowOff>
    </xdr:to>
    <xdr:pic>
      <xdr:nvPicPr>
        <xdr:cNvPr id="6" name="図 5">
          <a:extLst>
            <a:ext uri="{FF2B5EF4-FFF2-40B4-BE49-F238E27FC236}">
              <a16:creationId xmlns:a16="http://schemas.microsoft.com/office/drawing/2014/main" id="{03151C7A-8C5F-4537-9C34-18A36F537D72}"/>
            </a:ext>
          </a:extLst>
        </xdr:cNvPr>
        <xdr:cNvPicPr>
          <a:picLocks noChangeAspect="1"/>
        </xdr:cNvPicPr>
      </xdr:nvPicPr>
      <xdr:blipFill rotWithShape="1">
        <a:blip xmlns:r="http://schemas.openxmlformats.org/officeDocument/2006/relationships" r:embed="rId1"/>
        <a:srcRect l="1" t="22348" r="31450" b="18420"/>
        <a:stretch/>
      </xdr:blipFill>
      <xdr:spPr>
        <a:xfrm>
          <a:off x="11944350" y="28575"/>
          <a:ext cx="7427384" cy="3648076"/>
        </a:xfrm>
        <a:prstGeom prst="rect">
          <a:avLst/>
        </a:prstGeom>
      </xdr:spPr>
    </xdr:pic>
    <xdr:clientData/>
  </xdr:twoCellAnchor>
  <xdr:twoCellAnchor>
    <xdr:from>
      <xdr:col>14</xdr:col>
      <xdr:colOff>295275</xdr:colOff>
      <xdr:row>8</xdr:row>
      <xdr:rowOff>180975</xdr:rowOff>
    </xdr:from>
    <xdr:to>
      <xdr:col>25</xdr:col>
      <xdr:colOff>28575</xdr:colOff>
      <xdr:row>12</xdr:row>
      <xdr:rowOff>225425</xdr:rowOff>
    </xdr:to>
    <xdr:sp macro="" textlink="">
      <xdr:nvSpPr>
        <xdr:cNvPr id="7" name="正方形/長方形 6">
          <a:extLst>
            <a:ext uri="{FF2B5EF4-FFF2-40B4-BE49-F238E27FC236}">
              <a16:creationId xmlns:a16="http://schemas.microsoft.com/office/drawing/2014/main" id="{9B402544-6D2E-46BB-9388-FA32E9F23871}"/>
            </a:ext>
          </a:extLst>
        </xdr:cNvPr>
        <xdr:cNvSpPr/>
      </xdr:nvSpPr>
      <xdr:spPr>
        <a:xfrm>
          <a:off x="12049125" y="1971675"/>
          <a:ext cx="7067550" cy="9969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247650</xdr:colOff>
      <xdr:row>6</xdr:row>
      <xdr:rowOff>104775</xdr:rowOff>
    </xdr:from>
    <xdr:to>
      <xdr:col>16</xdr:col>
      <xdr:colOff>276225</xdr:colOff>
      <xdr:row>8</xdr:row>
      <xdr:rowOff>66675</xdr:rowOff>
    </xdr:to>
    <xdr:sp macro="" textlink="">
      <xdr:nvSpPr>
        <xdr:cNvPr id="8" name="円: 塗りつぶしなし 7">
          <a:extLst>
            <a:ext uri="{FF2B5EF4-FFF2-40B4-BE49-F238E27FC236}">
              <a16:creationId xmlns:a16="http://schemas.microsoft.com/office/drawing/2014/main" id="{BCF8A689-1F14-427E-99CA-C7C42C2BEA5D}"/>
            </a:ext>
          </a:extLst>
        </xdr:cNvPr>
        <xdr:cNvSpPr/>
      </xdr:nvSpPr>
      <xdr:spPr>
        <a:xfrm>
          <a:off x="12001500" y="141922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21</xdr:row>
      <xdr:rowOff>190500</xdr:rowOff>
    </xdr:from>
    <xdr:to>
      <xdr:col>6</xdr:col>
      <xdr:colOff>137160</xdr:colOff>
      <xdr:row>28</xdr:row>
      <xdr:rowOff>137272</xdr:rowOff>
    </xdr:to>
    <xdr:sp macro="" textlink="">
      <xdr:nvSpPr>
        <xdr:cNvPr id="2" name="正方形/長方形 1">
          <a:extLst>
            <a:ext uri="{FF2B5EF4-FFF2-40B4-BE49-F238E27FC236}">
              <a16:creationId xmlns:a16="http://schemas.microsoft.com/office/drawing/2014/main" id="{967EE938-55E1-4F96-ABE2-4A66D3049F89}"/>
            </a:ext>
          </a:extLst>
        </xdr:cNvPr>
        <xdr:cNvSpPr/>
      </xdr:nvSpPr>
      <xdr:spPr>
        <a:xfrm>
          <a:off x="0" y="6762750"/>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130933</xdr:colOff>
      <xdr:row>3</xdr:row>
      <xdr:rowOff>42023</xdr:rowOff>
    </xdr:from>
    <xdr:to>
      <xdr:col>19</xdr:col>
      <xdr:colOff>594473</xdr:colOff>
      <xdr:row>18</xdr:row>
      <xdr:rowOff>56591</xdr:rowOff>
    </xdr:to>
    <xdr:pic>
      <xdr:nvPicPr>
        <xdr:cNvPr id="11" name="図 10">
          <a:extLst>
            <a:ext uri="{FF2B5EF4-FFF2-40B4-BE49-F238E27FC236}">
              <a16:creationId xmlns:a16="http://schemas.microsoft.com/office/drawing/2014/main" id="{E7D87C54-9ED9-48E3-AD9F-0CBEA6C6FA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083" y="775448"/>
          <a:ext cx="7321540" cy="4796118"/>
        </a:xfrm>
        <a:prstGeom prst="rect">
          <a:avLst/>
        </a:prstGeom>
        <a:solidFill>
          <a:schemeClr val="bg1"/>
        </a:solidFill>
      </xdr:spPr>
    </xdr:pic>
    <xdr:clientData/>
  </xdr:twoCellAnchor>
  <xdr:twoCellAnchor>
    <xdr:from>
      <xdr:col>8</xdr:col>
      <xdr:colOff>123825</xdr:colOff>
      <xdr:row>2</xdr:row>
      <xdr:rowOff>242047</xdr:rowOff>
    </xdr:from>
    <xdr:to>
      <xdr:col>11</xdr:col>
      <xdr:colOff>390527</xdr:colOff>
      <xdr:row>5</xdr:row>
      <xdr:rowOff>165847</xdr:rowOff>
    </xdr:to>
    <xdr:sp macro="" textlink="">
      <xdr:nvSpPr>
        <xdr:cNvPr id="12" name="テキスト ボックス 11">
          <a:extLst>
            <a:ext uri="{FF2B5EF4-FFF2-40B4-BE49-F238E27FC236}">
              <a16:creationId xmlns:a16="http://schemas.microsoft.com/office/drawing/2014/main" id="{4BD964BE-E84E-4B0D-BA0C-B34172576363}"/>
            </a:ext>
          </a:extLst>
        </xdr:cNvPr>
        <xdr:cNvSpPr txBox="1"/>
      </xdr:nvSpPr>
      <xdr:spPr>
        <a:xfrm>
          <a:off x="10467975" y="7278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244850</xdr:colOff>
      <xdr:row>8</xdr:row>
      <xdr:rowOff>22972</xdr:rowOff>
    </xdr:from>
    <xdr:to>
      <xdr:col>21</xdr:col>
      <xdr:colOff>244850</xdr:colOff>
      <xdr:row>10</xdr:row>
      <xdr:rowOff>299197</xdr:rowOff>
    </xdr:to>
    <xdr:sp macro="" textlink="">
      <xdr:nvSpPr>
        <xdr:cNvPr id="13" name="吹き出し: 四角形 12">
          <a:extLst>
            <a:ext uri="{FF2B5EF4-FFF2-40B4-BE49-F238E27FC236}">
              <a16:creationId xmlns:a16="http://schemas.microsoft.com/office/drawing/2014/main" id="{FEEBD9E8-2FFE-4853-A574-4825C376BBEC}"/>
            </a:ext>
          </a:extLst>
        </xdr:cNvPr>
        <xdr:cNvSpPr/>
      </xdr:nvSpPr>
      <xdr:spPr>
        <a:xfrm>
          <a:off x="16075400" y="206132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令和５年５月８日～９月３０日の入院診療日数（最大１４６日）です。</a:t>
          </a:r>
        </a:p>
      </xdr:txBody>
    </xdr:sp>
    <xdr:clientData/>
  </xdr:twoCellAnchor>
  <xdr:twoCellAnchor>
    <xdr:from>
      <xdr:col>10</xdr:col>
      <xdr:colOff>216273</xdr:colOff>
      <xdr:row>16</xdr:row>
      <xdr:rowOff>289672</xdr:rowOff>
    </xdr:from>
    <xdr:to>
      <xdr:col>14</xdr:col>
      <xdr:colOff>540124</xdr:colOff>
      <xdr:row>21</xdr:row>
      <xdr:rowOff>51547</xdr:rowOff>
    </xdr:to>
    <xdr:sp macro="" textlink="">
      <xdr:nvSpPr>
        <xdr:cNvPr id="14" name="吹き出し: 四角形 13">
          <a:extLst>
            <a:ext uri="{FF2B5EF4-FFF2-40B4-BE49-F238E27FC236}">
              <a16:creationId xmlns:a16="http://schemas.microsoft.com/office/drawing/2014/main" id="{DF503D52-31EA-4B2A-8A91-DD834596D368}"/>
            </a:ext>
          </a:extLst>
        </xdr:cNvPr>
        <xdr:cNvSpPr/>
      </xdr:nvSpPr>
      <xdr:spPr>
        <a:xfrm>
          <a:off x="11246223" y="50997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16</xdr:col>
      <xdr:colOff>571500</xdr:colOff>
      <xdr:row>0</xdr:row>
      <xdr:rowOff>0</xdr:rowOff>
    </xdr:from>
    <xdr:to>
      <xdr:col>20</xdr:col>
      <xdr:colOff>152400</xdr:colOff>
      <xdr:row>4</xdr:row>
      <xdr:rowOff>142875</xdr:rowOff>
    </xdr:to>
    <xdr:sp macro="" textlink="">
      <xdr:nvSpPr>
        <xdr:cNvPr id="15" name="吹き出し: 四角形 14">
          <a:extLst>
            <a:ext uri="{FF2B5EF4-FFF2-40B4-BE49-F238E27FC236}">
              <a16:creationId xmlns:a16="http://schemas.microsoft.com/office/drawing/2014/main" id="{8302119E-C3F4-4AC4-BED1-F6E2DD007D8A}"/>
            </a:ext>
          </a:extLst>
        </xdr:cNvPr>
        <xdr:cNvSpPr/>
      </xdr:nvSpPr>
      <xdr:spPr>
        <a:xfrm>
          <a:off x="15716250" y="0"/>
          <a:ext cx="2324100" cy="1114425"/>
        </a:xfrm>
        <a:prstGeom prst="wedgeRectCallout">
          <a:avLst>
            <a:gd name="adj1" fmla="val 25973"/>
            <a:gd name="adj2" fmla="val 9155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コロナ患者の入院医療に携わる従事者のみが対象です。</a:t>
          </a:r>
          <a:endParaRPr kumimoji="1" lang="en-US" altLang="ja-JP" sz="1100" b="1">
            <a:solidFill>
              <a:srgbClr val="FF0000"/>
            </a:solidFill>
          </a:endParaRPr>
        </a:p>
        <a:p>
          <a:pPr algn="l"/>
          <a:r>
            <a:rPr kumimoji="1" lang="ja-JP" altLang="en-US" sz="1100" b="1">
              <a:solidFill>
                <a:srgbClr val="FF0000"/>
              </a:solidFill>
            </a:rPr>
            <a:t>（事務職員等も対象です。）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174625</xdr:colOff>
      <xdr:row>10</xdr:row>
      <xdr:rowOff>285750</xdr:rowOff>
    </xdr:from>
    <xdr:to>
      <xdr:col>23</xdr:col>
      <xdr:colOff>565150</xdr:colOff>
      <xdr:row>13</xdr:row>
      <xdr:rowOff>79375</xdr:rowOff>
    </xdr:to>
    <xdr:sp macro="" textlink="">
      <xdr:nvSpPr>
        <xdr:cNvPr id="2" name="正方形/長方形 1">
          <a:extLst>
            <a:ext uri="{FF2B5EF4-FFF2-40B4-BE49-F238E27FC236}">
              <a16:creationId xmlns:a16="http://schemas.microsoft.com/office/drawing/2014/main" id="{E8D7534A-6CC6-4C37-B034-BA02C51F51D5}"/>
            </a:ext>
          </a:extLst>
        </xdr:cNvPr>
        <xdr:cNvSpPr/>
      </xdr:nvSpPr>
      <xdr:spPr>
        <a:xfrm>
          <a:off x="7302500" y="2936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22</xdr:col>
      <xdr:colOff>555813</xdr:colOff>
      <xdr:row>12</xdr:row>
      <xdr:rowOff>224117</xdr:rowOff>
    </xdr:from>
    <xdr:to>
      <xdr:col>29</xdr:col>
      <xdr:colOff>219636</xdr:colOff>
      <xdr:row>23</xdr:row>
      <xdr:rowOff>179293</xdr:rowOff>
    </xdr:to>
    <xdr:sp macro="" textlink="">
      <xdr:nvSpPr>
        <xdr:cNvPr id="2" name="吹き出し: 四角形 1">
          <a:extLst>
            <a:ext uri="{FF2B5EF4-FFF2-40B4-BE49-F238E27FC236}">
              <a16:creationId xmlns:a16="http://schemas.microsoft.com/office/drawing/2014/main" id="{C236A4BA-BE44-48E3-8B90-BF7A05381B4E}"/>
            </a:ext>
          </a:extLst>
        </xdr:cNvPr>
        <xdr:cNvSpPr/>
      </xdr:nvSpPr>
      <xdr:spPr>
        <a:xfrm>
          <a:off x="8523195" y="3182470"/>
          <a:ext cx="4370294" cy="311523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a:t>
          </a:r>
          <a:r>
            <a:rPr kumimoji="1" lang="en-US" altLang="ja-JP" sz="1200" b="1">
              <a:solidFill>
                <a:srgbClr val="FF0000"/>
              </a:solidFill>
            </a:rPr>
            <a:t>4</a:t>
          </a:r>
          <a:r>
            <a:rPr kumimoji="1" lang="ja-JP" altLang="en-US" sz="1200" b="1">
              <a:solidFill>
                <a:srgbClr val="FF0000"/>
              </a:solidFill>
            </a:rPr>
            <a:t>年度以前に整備した設備を追加整備する場合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例）人工呼吸器</a:t>
          </a:r>
          <a:endParaRPr kumimoji="1" lang="en-US" altLang="ja-JP" sz="1200" b="0">
            <a:solidFill>
              <a:srgbClr val="FF0000"/>
            </a:solidFill>
          </a:endParaRPr>
        </a:p>
        <a:p>
          <a:pPr algn="l"/>
          <a:r>
            <a:rPr kumimoji="1" lang="ja-JP" altLang="en-US" sz="1200" b="0">
              <a:solidFill>
                <a:srgbClr val="FF0000"/>
              </a:solidFill>
            </a:rPr>
            <a:t>令和</a:t>
          </a:r>
          <a:r>
            <a:rPr kumimoji="1" lang="en-US" altLang="ja-JP" sz="1200" b="0">
              <a:solidFill>
                <a:srgbClr val="FF0000"/>
              </a:solidFill>
            </a:rPr>
            <a:t>3</a:t>
          </a:r>
          <a:r>
            <a:rPr kumimoji="1" lang="ja-JP" altLang="en-US" sz="1200" b="0">
              <a:solidFill>
                <a:srgbClr val="FF0000"/>
              </a:solidFill>
            </a:rPr>
            <a:t>年度　１台、令和</a:t>
          </a:r>
          <a:r>
            <a:rPr kumimoji="1" lang="en-US" altLang="ja-JP" sz="1200" b="0">
              <a:solidFill>
                <a:srgbClr val="FF0000"/>
              </a:solidFill>
            </a:rPr>
            <a:t>4</a:t>
          </a:r>
          <a:r>
            <a:rPr kumimoji="1" lang="ja-JP" altLang="en-US" sz="1200" b="0">
              <a:solidFill>
                <a:srgbClr val="FF0000"/>
              </a:solidFill>
            </a:rPr>
            <a:t>年度　１台を整備し、人工呼吸器対応が必要な患者の受入を行ってきた。しかし、ピーク時には人工呼吸器対応の患者（</a:t>
          </a:r>
          <a:r>
            <a:rPr kumimoji="1" lang="en-US" altLang="ja-JP" sz="1200" b="0">
              <a:solidFill>
                <a:srgbClr val="FF0000"/>
              </a:solidFill>
            </a:rPr>
            <a:t>5</a:t>
          </a:r>
          <a:r>
            <a:rPr kumimoji="1" lang="ja-JP" altLang="en-US" sz="1200" b="0">
              <a:solidFill>
                <a:srgbClr val="FF0000"/>
              </a:solidFill>
            </a:rPr>
            <a:t>人）が多く、コロナ患者用の人工呼吸器が足りなかったことから、他院への転院や他病棟へ転棟させることで対応してきたところ。</a:t>
          </a:r>
          <a:endParaRPr kumimoji="1" lang="en-US" altLang="ja-JP" sz="1200" b="0">
            <a:solidFill>
              <a:srgbClr val="FF0000"/>
            </a:solidFill>
          </a:endParaRPr>
        </a:p>
        <a:p>
          <a:pPr algn="l"/>
          <a:r>
            <a:rPr kumimoji="1" lang="ja-JP" altLang="en-US" sz="1200" b="0">
              <a:solidFill>
                <a:srgbClr val="FF0000"/>
              </a:solidFill>
            </a:rPr>
            <a:t>そのようなことも踏まえて、新たに２台の人工呼吸器を整備し、人工呼吸器が必要な患者への対応を強化する必要があるため。</a:t>
          </a:r>
          <a:endParaRPr kumimoji="1" lang="en-US" altLang="ja-JP" sz="1200" b="0">
            <a:solidFill>
              <a:srgbClr val="FF0000"/>
            </a:solidFill>
          </a:endParaRPr>
        </a:p>
        <a:p>
          <a:pPr algn="l"/>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589431</xdr:colOff>
      <xdr:row>28</xdr:row>
      <xdr:rowOff>168088</xdr:rowOff>
    </xdr:from>
    <xdr:to>
      <xdr:col>29</xdr:col>
      <xdr:colOff>253254</xdr:colOff>
      <xdr:row>40</xdr:row>
      <xdr:rowOff>134471</xdr:rowOff>
    </xdr:to>
    <xdr:sp macro="" textlink="">
      <xdr:nvSpPr>
        <xdr:cNvPr id="3" name="吹き出し: 四角形 2">
          <a:extLst>
            <a:ext uri="{FF2B5EF4-FFF2-40B4-BE49-F238E27FC236}">
              <a16:creationId xmlns:a16="http://schemas.microsoft.com/office/drawing/2014/main" id="{14CB1451-A84F-49C5-B2F9-110B5F33169B}"/>
            </a:ext>
          </a:extLst>
        </xdr:cNvPr>
        <xdr:cNvSpPr/>
      </xdr:nvSpPr>
      <xdr:spPr>
        <a:xfrm>
          <a:off x="8556813" y="7799294"/>
          <a:ext cx="4370294" cy="3372971"/>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a:t>
          </a:r>
          <a:endParaRPr kumimoji="1" lang="en-US" altLang="ja-JP" sz="1200" b="0">
            <a:solidFill>
              <a:srgbClr val="FF0000"/>
            </a:solidFill>
          </a:endParaRPr>
        </a:p>
        <a:p>
          <a:pPr algn="l"/>
          <a:r>
            <a:rPr kumimoji="1" lang="ja-JP" altLang="en-US" sz="1200">
              <a:solidFill>
                <a:srgbClr val="FF0000"/>
              </a:solidFill>
            </a:rPr>
            <a:t>これまでは、確保病床として、病棟単位でコロナ患者の入院管理を行ってきたが、５類移行後は、確保病床以外でもコロナ患者の入院対応が行う必要がり、確保病床とは別に５室コロナ対応できる病床を用意する予定。</a:t>
          </a:r>
          <a:endParaRPr kumimoji="1" lang="en-US" altLang="ja-JP" sz="1200">
            <a:solidFill>
              <a:srgbClr val="FF0000"/>
            </a:solidFill>
          </a:endParaRPr>
        </a:p>
        <a:p>
          <a:pPr algn="l"/>
          <a:r>
            <a:rPr kumimoji="1" lang="ja-JP" altLang="en-US" sz="1200">
              <a:solidFill>
                <a:srgbClr val="FF0000"/>
              </a:solidFill>
            </a:rPr>
            <a:t>新たに用意する５室に</a:t>
          </a:r>
          <a:r>
            <a:rPr kumimoji="1" lang="en-US" altLang="ja-JP" sz="1200">
              <a:solidFill>
                <a:srgbClr val="FF0000"/>
              </a:solidFill>
            </a:rPr>
            <a:t>HEPA</a:t>
          </a:r>
          <a:r>
            <a:rPr kumimoji="1" lang="ja-JP" altLang="en-US" sz="1200">
              <a:solidFill>
                <a:srgbClr val="FF0000"/>
              </a:solidFill>
            </a:rPr>
            <a:t>フィルター空気清浄機を各病室に設置することで、院内感染の拡大を防ぎながら、確保病床外の病床でもコロナ患者の入院管理を適切に行えるようにするため。</a:t>
          </a:r>
        </a:p>
      </xdr:txBody>
    </xdr:sp>
    <xdr:clientData/>
  </xdr:twoCellAnchor>
  <xdr:twoCellAnchor>
    <xdr:from>
      <xdr:col>22</xdr:col>
      <xdr:colOff>526677</xdr:colOff>
      <xdr:row>24</xdr:row>
      <xdr:rowOff>262217</xdr:rowOff>
    </xdr:from>
    <xdr:to>
      <xdr:col>29</xdr:col>
      <xdr:colOff>239807</xdr:colOff>
      <xdr:row>27</xdr:row>
      <xdr:rowOff>96033</xdr:rowOff>
    </xdr:to>
    <xdr:sp macro="" textlink="">
      <xdr:nvSpPr>
        <xdr:cNvPr id="4" name="吹き出し: 四角形 3">
          <a:extLst>
            <a:ext uri="{FF2B5EF4-FFF2-40B4-BE49-F238E27FC236}">
              <a16:creationId xmlns:a16="http://schemas.microsoft.com/office/drawing/2014/main" id="{3DD37306-2B3B-4F46-910D-03C5A39F4D98}"/>
            </a:ext>
          </a:extLst>
        </xdr:cNvPr>
        <xdr:cNvSpPr/>
      </xdr:nvSpPr>
      <xdr:spPr>
        <a:xfrm>
          <a:off x="8494059" y="6683188"/>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324971</xdr:colOff>
      <xdr:row>25</xdr:row>
      <xdr:rowOff>201706</xdr:rowOff>
    </xdr:from>
    <xdr:to>
      <xdr:col>32</xdr:col>
      <xdr:colOff>470646</xdr:colOff>
      <xdr:row>36</xdr:row>
      <xdr:rowOff>190501</xdr:rowOff>
    </xdr:to>
    <xdr:sp macro="" textlink="">
      <xdr:nvSpPr>
        <xdr:cNvPr id="2" name="吹き出し: 四角形 1">
          <a:extLst>
            <a:ext uri="{FF2B5EF4-FFF2-40B4-BE49-F238E27FC236}">
              <a16:creationId xmlns:a16="http://schemas.microsoft.com/office/drawing/2014/main" id="{3C2C53DD-4284-4AE2-9BE0-233ABDF91129}"/>
            </a:ext>
          </a:extLst>
        </xdr:cNvPr>
        <xdr:cNvSpPr/>
      </xdr:nvSpPr>
      <xdr:spPr>
        <a:xfrm>
          <a:off x="8706971" y="6499412"/>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24</xdr:col>
      <xdr:colOff>142875</xdr:colOff>
      <xdr:row>16</xdr:row>
      <xdr:rowOff>171450</xdr:rowOff>
    </xdr:from>
    <xdr:to>
      <xdr:col>53</xdr:col>
      <xdr:colOff>50091</xdr:colOff>
      <xdr:row>18</xdr:row>
      <xdr:rowOff>130773</xdr:rowOff>
    </xdr:to>
    <xdr:sp macro="" textlink="">
      <xdr:nvSpPr>
        <xdr:cNvPr id="2" name="吹き出し: 四角形 1">
          <a:extLst>
            <a:ext uri="{FF2B5EF4-FFF2-40B4-BE49-F238E27FC236}">
              <a16:creationId xmlns:a16="http://schemas.microsoft.com/office/drawing/2014/main" id="{B6210661-77BB-441B-B2A7-061D2C89DADF}"/>
            </a:ext>
          </a:extLst>
        </xdr:cNvPr>
        <xdr:cNvSpPr/>
      </xdr:nvSpPr>
      <xdr:spPr>
        <a:xfrm>
          <a:off x="6315075" y="3857625"/>
          <a:ext cx="7365291" cy="45462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23</xdr:col>
      <xdr:colOff>219075</xdr:colOff>
      <xdr:row>5</xdr:row>
      <xdr:rowOff>123825</xdr:rowOff>
    </xdr:from>
    <xdr:to>
      <xdr:col>51</xdr:col>
      <xdr:colOff>76200</xdr:colOff>
      <xdr:row>10</xdr:row>
      <xdr:rowOff>142875</xdr:rowOff>
    </xdr:to>
    <xdr:sp macro="" textlink="">
      <xdr:nvSpPr>
        <xdr:cNvPr id="2" name="正方形/長方形 1">
          <a:extLst>
            <a:ext uri="{FF2B5EF4-FFF2-40B4-BE49-F238E27FC236}">
              <a16:creationId xmlns:a16="http://schemas.microsoft.com/office/drawing/2014/main" id="{547B0D7D-8A49-4714-8B5F-614CD09CAFE2}"/>
            </a:ext>
          </a:extLst>
        </xdr:cNvPr>
        <xdr:cNvSpPr/>
      </xdr:nvSpPr>
      <xdr:spPr>
        <a:xfrm>
          <a:off x="6134100" y="1362075"/>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161925</xdr:colOff>
      <xdr:row>1</xdr:row>
      <xdr:rowOff>38100</xdr:rowOff>
    </xdr:from>
    <xdr:to>
      <xdr:col>42</xdr:col>
      <xdr:colOff>19050</xdr:colOff>
      <xdr:row>2</xdr:row>
      <xdr:rowOff>114300</xdr:rowOff>
    </xdr:to>
    <xdr:sp macro="" textlink="">
      <xdr:nvSpPr>
        <xdr:cNvPr id="3" name="吹き出し: 四角形 2">
          <a:extLst>
            <a:ext uri="{FF2B5EF4-FFF2-40B4-BE49-F238E27FC236}">
              <a16:creationId xmlns:a16="http://schemas.microsoft.com/office/drawing/2014/main" id="{70F5D80C-2C00-4BF4-994B-1F515CE603F0}"/>
            </a:ext>
          </a:extLst>
        </xdr:cNvPr>
        <xdr:cNvSpPr/>
      </xdr:nvSpPr>
      <xdr:spPr>
        <a:xfrm>
          <a:off x="6334125" y="28575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95250</xdr:rowOff>
    </xdr:from>
    <xdr:to>
      <xdr:col>33</xdr:col>
      <xdr:colOff>28575</xdr:colOff>
      <xdr:row>5</xdr:row>
      <xdr:rowOff>66675</xdr:rowOff>
    </xdr:to>
    <xdr:sp macro="" textlink="">
      <xdr:nvSpPr>
        <xdr:cNvPr id="4" name="吹き出し: 四角形 3">
          <a:extLst>
            <a:ext uri="{FF2B5EF4-FFF2-40B4-BE49-F238E27FC236}">
              <a16:creationId xmlns:a16="http://schemas.microsoft.com/office/drawing/2014/main" id="{464A7221-8F82-495D-ADEB-CBDB6DE87FE6}"/>
            </a:ext>
          </a:extLst>
        </xdr:cNvPr>
        <xdr:cNvSpPr/>
      </xdr:nvSpPr>
      <xdr:spPr>
        <a:xfrm>
          <a:off x="6143625" y="83820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228600</xdr:colOff>
      <xdr:row>14</xdr:row>
      <xdr:rowOff>171450</xdr:rowOff>
    </xdr:from>
    <xdr:to>
      <xdr:col>36</xdr:col>
      <xdr:colOff>219075</xdr:colOff>
      <xdr:row>30</xdr:row>
      <xdr:rowOff>152400</xdr:rowOff>
    </xdr:to>
    <xdr:sp macro="" textlink="">
      <xdr:nvSpPr>
        <xdr:cNvPr id="6" name="正方形/長方形 5">
          <a:extLst>
            <a:ext uri="{FF2B5EF4-FFF2-40B4-BE49-F238E27FC236}">
              <a16:creationId xmlns:a16="http://schemas.microsoft.com/office/drawing/2014/main" id="{21C16B03-46B9-4F9B-BFF1-F97713879E40}"/>
            </a:ext>
          </a:extLst>
        </xdr:cNvPr>
        <xdr:cNvSpPr/>
      </xdr:nvSpPr>
      <xdr:spPr>
        <a:xfrm>
          <a:off x="6143625" y="3638550"/>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・所要額精算書（別紙２－３）</a:t>
          </a:r>
          <a:endParaRPr kumimoji="1" lang="en-US" altLang="ja-JP" sz="1200" b="1">
            <a:solidFill>
              <a:srgbClr val="FF0000"/>
            </a:solidFill>
          </a:endParaRPr>
        </a:p>
        <a:p>
          <a:pPr algn="l"/>
          <a:r>
            <a:rPr kumimoji="1" lang="ja-JP" altLang="en-US" sz="1200" b="1">
              <a:solidFill>
                <a:srgbClr val="FF0000"/>
              </a:solidFill>
            </a:rPr>
            <a:t>・実績報告書（別紙２－４）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・購入物品一覧（別紙２－４附表）</a:t>
          </a:r>
          <a:endParaRPr kumimoji="1" lang="en-US" altLang="ja-JP" sz="1200" b="1">
            <a:solidFill>
              <a:srgbClr val="FF0000"/>
            </a:solidFill>
          </a:endParaRPr>
        </a:p>
        <a:p>
          <a:pPr algn="l"/>
          <a:r>
            <a:rPr kumimoji="1" lang="ja-JP" altLang="en-US" sz="1200" b="1">
              <a:solidFill>
                <a:srgbClr val="FF0000"/>
              </a:solidFill>
            </a:rPr>
            <a:t>・個人防護具積算（別紙２－４附表）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238125</xdr:colOff>
      <xdr:row>10</xdr:row>
      <xdr:rowOff>228600</xdr:rowOff>
    </xdr:from>
    <xdr:to>
      <xdr:col>52</xdr:col>
      <xdr:colOff>73819</xdr:colOff>
      <xdr:row>14</xdr:row>
      <xdr:rowOff>95250</xdr:rowOff>
    </xdr:to>
    <xdr:sp macro="" textlink="">
      <xdr:nvSpPr>
        <xdr:cNvPr id="7" name="正方形/長方形 6">
          <a:extLst>
            <a:ext uri="{FF2B5EF4-FFF2-40B4-BE49-F238E27FC236}">
              <a16:creationId xmlns:a16="http://schemas.microsoft.com/office/drawing/2014/main" id="{1833F207-EEF9-4C05-9387-3FF44D1BE2C0}"/>
            </a:ext>
          </a:extLst>
        </xdr:cNvPr>
        <xdr:cNvSpPr/>
      </xdr:nvSpPr>
      <xdr:spPr>
        <a:xfrm>
          <a:off x="6153150" y="2705100"/>
          <a:ext cx="7293769"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238126</xdr:colOff>
      <xdr:row>31</xdr:row>
      <xdr:rowOff>22224</xdr:rowOff>
    </xdr:from>
    <xdr:to>
      <xdr:col>52</xdr:col>
      <xdr:colOff>142874</xdr:colOff>
      <xdr:row>35</xdr:row>
      <xdr:rowOff>26722</xdr:rowOff>
    </xdr:to>
    <xdr:sp macro="" textlink="">
      <xdr:nvSpPr>
        <xdr:cNvPr id="8" name="正方形/長方形 7">
          <a:extLst>
            <a:ext uri="{FF2B5EF4-FFF2-40B4-BE49-F238E27FC236}">
              <a16:creationId xmlns:a16="http://schemas.microsoft.com/office/drawing/2014/main" id="{237BDE6B-EA84-4DA0-8F9E-1CE9BB45D17D}"/>
            </a:ext>
          </a:extLst>
        </xdr:cNvPr>
        <xdr:cNvSpPr/>
      </xdr:nvSpPr>
      <xdr:spPr>
        <a:xfrm>
          <a:off x="6153151" y="7699374"/>
          <a:ext cx="7362823"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92938</xdr:colOff>
      <xdr:row>27</xdr:row>
      <xdr:rowOff>224128</xdr:rowOff>
    </xdr:from>
    <xdr:to>
      <xdr:col>49</xdr:col>
      <xdr:colOff>133733</xdr:colOff>
      <xdr:row>30</xdr:row>
      <xdr:rowOff>815</xdr:rowOff>
    </xdr:to>
    <xdr:grpSp>
      <xdr:nvGrpSpPr>
        <xdr:cNvPr id="9" name="グループ化 8">
          <a:extLst>
            <a:ext uri="{FF2B5EF4-FFF2-40B4-BE49-F238E27FC236}">
              <a16:creationId xmlns:a16="http://schemas.microsoft.com/office/drawing/2014/main" id="{E3ED9C80-57A2-4296-8FD5-2CD87C779B3B}"/>
            </a:ext>
          </a:extLst>
        </xdr:cNvPr>
        <xdr:cNvGrpSpPr/>
      </xdr:nvGrpSpPr>
      <xdr:grpSpPr>
        <a:xfrm>
          <a:off x="9608413" y="6910678"/>
          <a:ext cx="3126895" cy="519637"/>
          <a:chOff x="10677620" y="5983868"/>
          <a:chExt cx="3196168" cy="535030"/>
        </a:xfrm>
      </xdr:grpSpPr>
      <xdr:sp macro="" textlink="">
        <xdr:nvSpPr>
          <xdr:cNvPr id="10" name="吹き出し: 四角形 9">
            <a:extLst>
              <a:ext uri="{FF2B5EF4-FFF2-40B4-BE49-F238E27FC236}">
                <a16:creationId xmlns:a16="http://schemas.microsoft.com/office/drawing/2014/main" id="{4BB3E921-ADA8-41FC-96D3-2E693098FB54}"/>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1" name="吹き出し: 四角形 10">
            <a:extLst>
              <a:ext uri="{FF2B5EF4-FFF2-40B4-BE49-F238E27FC236}">
                <a16:creationId xmlns:a16="http://schemas.microsoft.com/office/drawing/2014/main" id="{F9652910-EA09-4858-9983-B7FE4FD38390}"/>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114300</xdr:colOff>
      <xdr:row>3</xdr:row>
      <xdr:rowOff>85725</xdr:rowOff>
    </xdr:from>
    <xdr:to>
      <xdr:col>50</xdr:col>
      <xdr:colOff>228600</xdr:colOff>
      <xdr:row>7</xdr:row>
      <xdr:rowOff>0</xdr:rowOff>
    </xdr:to>
    <xdr:sp macro="" textlink="">
      <xdr:nvSpPr>
        <xdr:cNvPr id="2" name="正方形/長方形 1">
          <a:extLst>
            <a:ext uri="{FF2B5EF4-FFF2-40B4-BE49-F238E27FC236}">
              <a16:creationId xmlns:a16="http://schemas.microsoft.com/office/drawing/2014/main" id="{547F2D04-4B78-4632-B808-EEB4B6106152}"/>
            </a:ext>
          </a:extLst>
        </xdr:cNvPr>
        <xdr:cNvSpPr/>
      </xdr:nvSpPr>
      <xdr:spPr>
        <a:xfrm>
          <a:off x="6029325" y="8286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142875</xdr:colOff>
      <xdr:row>12</xdr:row>
      <xdr:rowOff>9524</xdr:rowOff>
    </xdr:from>
    <xdr:to>
      <xdr:col>36</xdr:col>
      <xdr:colOff>171450</xdr:colOff>
      <xdr:row>32</xdr:row>
      <xdr:rowOff>76199</xdr:rowOff>
    </xdr:to>
    <xdr:sp macro="" textlink="">
      <xdr:nvSpPr>
        <xdr:cNvPr id="3" name="正方形/長方形 2">
          <a:extLst>
            <a:ext uri="{FF2B5EF4-FFF2-40B4-BE49-F238E27FC236}">
              <a16:creationId xmlns:a16="http://schemas.microsoft.com/office/drawing/2014/main" id="{484B72BD-0CAF-4946-B3B7-019704838A7A}"/>
            </a:ext>
          </a:extLst>
        </xdr:cNvPr>
        <xdr:cNvSpPr/>
      </xdr:nvSpPr>
      <xdr:spPr>
        <a:xfrm>
          <a:off x="6057900" y="2981324"/>
          <a:ext cx="3371850" cy="50196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・所要額調書（別紙２－１）</a:t>
          </a:r>
          <a:endParaRPr kumimoji="1" lang="en-US" altLang="ja-JP" sz="1200" b="1">
            <a:solidFill>
              <a:srgbClr val="FF0000"/>
            </a:solidFill>
          </a:endParaRPr>
        </a:p>
        <a:p>
          <a:pPr algn="l"/>
          <a:r>
            <a:rPr kumimoji="1" lang="ja-JP" altLang="en-US" sz="1200" b="1">
              <a:solidFill>
                <a:srgbClr val="FF0000"/>
              </a:solidFill>
            </a:rPr>
            <a:t>・事業計画書（別紙２－２）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・購入予定物品一覧（別紙２－２附表）</a:t>
          </a:r>
          <a:endParaRPr kumimoji="1" lang="en-US" altLang="ja-JP" sz="1200" b="1">
            <a:solidFill>
              <a:srgbClr val="FF0000"/>
            </a:solidFill>
          </a:endParaRPr>
        </a:p>
        <a:p>
          <a:pPr algn="l"/>
          <a:r>
            <a:rPr kumimoji="1" lang="ja-JP" altLang="en-US" sz="1200" b="1">
              <a:solidFill>
                <a:srgbClr val="FF0000"/>
              </a:solidFill>
            </a:rPr>
            <a:t>・個人防護具積算（別紙２－２附表）</a:t>
          </a:r>
          <a:br>
            <a:rPr kumimoji="1" lang="en-US" altLang="ja-JP" sz="1200" b="1">
              <a:solidFill>
                <a:srgbClr val="FF0000"/>
              </a:solidFill>
            </a:rPr>
          </a:br>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br>
            <a:rPr kumimoji="1" lang="en-US" altLang="ja-JP" sz="1200" b="1">
              <a:solidFill>
                <a:srgbClr val="FF0000"/>
              </a:solidFill>
            </a:rPr>
          </a:br>
          <a:r>
            <a:rPr kumimoji="1" lang="ja-JP" altLang="en-US" sz="1200" b="1">
              <a:solidFill>
                <a:srgbClr val="FF0000"/>
              </a:solidFill>
            </a:rPr>
            <a:t>・購入理由書（</a:t>
          </a:r>
          <a:r>
            <a:rPr kumimoji="1" lang="en-US" altLang="ja-JP" sz="1200" b="1">
              <a:solidFill>
                <a:srgbClr val="FF0000"/>
              </a:solidFill>
            </a:rPr>
            <a:t>1000</a:t>
          </a:r>
          <a:r>
            <a:rPr kumimoji="1" lang="ja-JP" altLang="en-US" sz="1200" b="1">
              <a:solidFill>
                <a:srgbClr val="FF0000"/>
              </a:solidFill>
            </a:rPr>
            <a:t>万円以上の設備等をリースでなく購入する場合）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123825</xdr:colOff>
      <xdr:row>7</xdr:row>
      <xdr:rowOff>161925</xdr:rowOff>
    </xdr:from>
    <xdr:to>
      <xdr:col>51</xdr:col>
      <xdr:colOff>216694</xdr:colOff>
      <xdr:row>11</xdr:row>
      <xdr:rowOff>139171</xdr:rowOff>
    </xdr:to>
    <xdr:sp macro="" textlink="">
      <xdr:nvSpPr>
        <xdr:cNvPr id="4" name="正方形/長方形 3">
          <a:extLst>
            <a:ext uri="{FF2B5EF4-FFF2-40B4-BE49-F238E27FC236}">
              <a16:creationId xmlns:a16="http://schemas.microsoft.com/office/drawing/2014/main" id="{303F17CB-230B-40AA-972B-D00027533764}"/>
            </a:ext>
          </a:extLst>
        </xdr:cNvPr>
        <xdr:cNvSpPr/>
      </xdr:nvSpPr>
      <xdr:spPr>
        <a:xfrm>
          <a:off x="6038850" y="1895475"/>
          <a:ext cx="7293769"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142877</xdr:colOff>
      <xdr:row>32</xdr:row>
      <xdr:rowOff>123824</xdr:rowOff>
    </xdr:from>
    <xdr:to>
      <xdr:col>52</xdr:col>
      <xdr:colOff>47625</xdr:colOff>
      <xdr:row>36</xdr:row>
      <xdr:rowOff>128322</xdr:rowOff>
    </xdr:to>
    <xdr:sp macro="" textlink="">
      <xdr:nvSpPr>
        <xdr:cNvPr id="5" name="正方形/長方形 4">
          <a:extLst>
            <a:ext uri="{FF2B5EF4-FFF2-40B4-BE49-F238E27FC236}">
              <a16:creationId xmlns:a16="http://schemas.microsoft.com/office/drawing/2014/main" id="{C1D7BC4C-8437-4365-8EDB-9624FFA84A79}"/>
            </a:ext>
          </a:extLst>
        </xdr:cNvPr>
        <xdr:cNvSpPr/>
      </xdr:nvSpPr>
      <xdr:spPr>
        <a:xfrm>
          <a:off x="6057902" y="8048624"/>
          <a:ext cx="7362823"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239710</xdr:colOff>
      <xdr:row>25</xdr:row>
      <xdr:rowOff>21698</xdr:rowOff>
    </xdr:from>
    <xdr:to>
      <xdr:col>52</xdr:col>
      <xdr:colOff>141818</xdr:colOff>
      <xdr:row>28</xdr:row>
      <xdr:rowOff>236538</xdr:rowOff>
    </xdr:to>
    <xdr:sp macro="" textlink="">
      <xdr:nvSpPr>
        <xdr:cNvPr id="6" name="吹き出し: 四角形 5">
          <a:extLst>
            <a:ext uri="{FF2B5EF4-FFF2-40B4-BE49-F238E27FC236}">
              <a16:creationId xmlns:a16="http://schemas.microsoft.com/office/drawing/2014/main" id="{D810B7C7-807F-4936-964F-9D1F4DA9E4AC}"/>
            </a:ext>
          </a:extLst>
        </xdr:cNvPr>
        <xdr:cNvSpPr/>
      </xdr:nvSpPr>
      <xdr:spPr>
        <a:xfrm>
          <a:off x="9755185" y="6212948"/>
          <a:ext cx="3759733"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2299606</xdr:colOff>
      <xdr:row>19</xdr:row>
      <xdr:rowOff>136071</xdr:rowOff>
    </xdr:from>
    <xdr:to>
      <xdr:col>8</xdr:col>
      <xdr:colOff>631370</xdr:colOff>
      <xdr:row>22</xdr:row>
      <xdr:rowOff>190501</xdr:rowOff>
    </xdr:to>
    <xdr:sp macro="" textlink="">
      <xdr:nvSpPr>
        <xdr:cNvPr id="2" name="吹き出し: 四角形 1">
          <a:extLst>
            <a:ext uri="{FF2B5EF4-FFF2-40B4-BE49-F238E27FC236}">
              <a16:creationId xmlns:a16="http://schemas.microsoft.com/office/drawing/2014/main" id="{CD39139C-2C05-4B52-8F76-C8AD06BB13F2}"/>
            </a:ext>
          </a:extLst>
        </xdr:cNvPr>
        <xdr:cNvSpPr/>
      </xdr:nvSpPr>
      <xdr:spPr>
        <a:xfrm>
          <a:off x="2490106" y="9062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15</xdr:col>
      <xdr:colOff>285749</xdr:colOff>
      <xdr:row>16</xdr:row>
      <xdr:rowOff>68035</xdr:rowOff>
    </xdr:from>
    <xdr:to>
      <xdr:col>26</xdr:col>
      <xdr:colOff>495299</xdr:colOff>
      <xdr:row>17</xdr:row>
      <xdr:rowOff>353786</xdr:rowOff>
    </xdr:to>
    <xdr:sp macro="" textlink="">
      <xdr:nvSpPr>
        <xdr:cNvPr id="3" name="吹き出し: 四角形 2">
          <a:extLst>
            <a:ext uri="{FF2B5EF4-FFF2-40B4-BE49-F238E27FC236}">
              <a16:creationId xmlns:a16="http://schemas.microsoft.com/office/drawing/2014/main" id="{436BD663-0460-49B3-A78C-75DC8763BE56}"/>
            </a:ext>
          </a:extLst>
        </xdr:cNvPr>
        <xdr:cNvSpPr/>
      </xdr:nvSpPr>
      <xdr:spPr>
        <a:xfrm>
          <a:off x="13824856" y="7483928"/>
          <a:ext cx="7543800" cy="789215"/>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2299607</xdr:colOff>
      <xdr:row>23</xdr:row>
      <xdr:rowOff>99331</xdr:rowOff>
    </xdr:from>
    <xdr:to>
      <xdr:col>8</xdr:col>
      <xdr:colOff>503464</xdr:colOff>
      <xdr:row>26</xdr:row>
      <xdr:rowOff>163285</xdr:rowOff>
    </xdr:to>
    <xdr:sp macro="" textlink="">
      <xdr:nvSpPr>
        <xdr:cNvPr id="4" name="吹き出し: 四角形 3">
          <a:extLst>
            <a:ext uri="{FF2B5EF4-FFF2-40B4-BE49-F238E27FC236}">
              <a16:creationId xmlns:a16="http://schemas.microsoft.com/office/drawing/2014/main" id="{9858DCBB-588F-4BC7-8359-CC789958771F}"/>
            </a:ext>
          </a:extLst>
        </xdr:cNvPr>
        <xdr:cNvSpPr/>
      </xdr:nvSpPr>
      <xdr:spPr>
        <a:xfrm>
          <a:off x="2490107" y="10005331"/>
          <a:ext cx="7415893" cy="798740"/>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）欄以外の項目は別紙２－４、</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347383</xdr:colOff>
      <xdr:row>15</xdr:row>
      <xdr:rowOff>49306</xdr:rowOff>
    </xdr:from>
    <xdr:to>
      <xdr:col>18</xdr:col>
      <xdr:colOff>268943</xdr:colOff>
      <xdr:row>16</xdr:row>
      <xdr:rowOff>228600</xdr:rowOff>
    </xdr:to>
    <xdr:sp macro="" textlink="">
      <xdr:nvSpPr>
        <xdr:cNvPr id="2" name="吹き出し: 四角形 1">
          <a:extLst>
            <a:ext uri="{FF2B5EF4-FFF2-40B4-BE49-F238E27FC236}">
              <a16:creationId xmlns:a16="http://schemas.microsoft.com/office/drawing/2014/main" id="{4699A539-104B-401F-A6F7-A8A07146EFCE}"/>
            </a:ext>
          </a:extLst>
        </xdr:cNvPr>
        <xdr:cNvSpPr/>
      </xdr:nvSpPr>
      <xdr:spPr>
        <a:xfrm>
          <a:off x="13447059" y="5898777"/>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670113</xdr:colOff>
      <xdr:row>10</xdr:row>
      <xdr:rowOff>210672</xdr:rowOff>
    </xdr:from>
    <xdr:to>
      <xdr:col>22</xdr:col>
      <xdr:colOff>600636</xdr:colOff>
      <xdr:row>11</xdr:row>
      <xdr:rowOff>112059</xdr:rowOff>
    </xdr:to>
    <xdr:sp macro="" textlink="">
      <xdr:nvSpPr>
        <xdr:cNvPr id="3" name="吹き出し: 四角形 2">
          <a:extLst>
            <a:ext uri="{FF2B5EF4-FFF2-40B4-BE49-F238E27FC236}">
              <a16:creationId xmlns:a16="http://schemas.microsoft.com/office/drawing/2014/main" id="{78DD62F6-C0B9-493D-A979-B23DDB5F9BCA}"/>
            </a:ext>
          </a:extLst>
        </xdr:cNvPr>
        <xdr:cNvSpPr/>
      </xdr:nvSpPr>
      <xdr:spPr>
        <a:xfrm>
          <a:off x="13769789" y="3314701"/>
          <a:ext cx="7404847"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779932</xdr:colOff>
      <xdr:row>13</xdr:row>
      <xdr:rowOff>289112</xdr:rowOff>
    </xdr:from>
    <xdr:to>
      <xdr:col>23</xdr:col>
      <xdr:colOff>809067</xdr:colOff>
      <xdr:row>14</xdr:row>
      <xdr:rowOff>197224</xdr:rowOff>
    </xdr:to>
    <xdr:sp macro="" textlink="">
      <xdr:nvSpPr>
        <xdr:cNvPr id="4" name="吹き出し: 四角形 3">
          <a:extLst>
            <a:ext uri="{FF2B5EF4-FFF2-40B4-BE49-F238E27FC236}">
              <a16:creationId xmlns:a16="http://schemas.microsoft.com/office/drawing/2014/main" id="{30AC732E-E572-4F76-A8AF-2D9C306B52C9}"/>
            </a:ext>
          </a:extLst>
        </xdr:cNvPr>
        <xdr:cNvSpPr/>
      </xdr:nvSpPr>
      <xdr:spPr>
        <a:xfrm>
          <a:off x="13879608" y="504040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786655</xdr:colOff>
      <xdr:row>12</xdr:row>
      <xdr:rowOff>228601</xdr:rowOff>
    </xdr:from>
    <xdr:to>
      <xdr:col>23</xdr:col>
      <xdr:colOff>815790</xdr:colOff>
      <xdr:row>13</xdr:row>
      <xdr:rowOff>129989</xdr:rowOff>
    </xdr:to>
    <xdr:sp macro="" textlink="">
      <xdr:nvSpPr>
        <xdr:cNvPr id="5" name="吹き出し: 四角形 4">
          <a:extLst>
            <a:ext uri="{FF2B5EF4-FFF2-40B4-BE49-F238E27FC236}">
              <a16:creationId xmlns:a16="http://schemas.microsoft.com/office/drawing/2014/main" id="{F70A7078-3D6B-41FC-9282-4BF4AE29CB88}"/>
            </a:ext>
          </a:extLst>
        </xdr:cNvPr>
        <xdr:cNvSpPr/>
      </xdr:nvSpPr>
      <xdr:spPr>
        <a:xfrm>
          <a:off x="13886331" y="4430807"/>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15</xdr:col>
      <xdr:colOff>2</xdr:colOff>
      <xdr:row>9</xdr:row>
      <xdr:rowOff>145677</xdr:rowOff>
    </xdr:from>
    <xdr:to>
      <xdr:col>23</xdr:col>
      <xdr:colOff>824755</xdr:colOff>
      <xdr:row>10</xdr:row>
      <xdr:rowOff>56029</xdr:rowOff>
    </xdr:to>
    <xdr:sp macro="" textlink="">
      <xdr:nvSpPr>
        <xdr:cNvPr id="6" name="吹き出し: 四角形 5">
          <a:extLst>
            <a:ext uri="{FF2B5EF4-FFF2-40B4-BE49-F238E27FC236}">
              <a16:creationId xmlns:a16="http://schemas.microsoft.com/office/drawing/2014/main" id="{770A9D49-3602-4B41-A2B6-A7C863517C00}"/>
            </a:ext>
          </a:extLst>
        </xdr:cNvPr>
        <xdr:cNvSpPr/>
      </xdr:nvSpPr>
      <xdr:spPr>
        <a:xfrm>
          <a:off x="13895296" y="2700618"/>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750794</xdr:colOff>
      <xdr:row>16</xdr:row>
      <xdr:rowOff>268941</xdr:rowOff>
    </xdr:from>
    <xdr:to>
      <xdr:col>23</xdr:col>
      <xdr:colOff>779929</xdr:colOff>
      <xdr:row>17</xdr:row>
      <xdr:rowOff>179293</xdr:rowOff>
    </xdr:to>
    <xdr:sp macro="" textlink="">
      <xdr:nvSpPr>
        <xdr:cNvPr id="7" name="吹き出し: 四角形 6">
          <a:extLst>
            <a:ext uri="{FF2B5EF4-FFF2-40B4-BE49-F238E27FC236}">
              <a16:creationId xmlns:a16="http://schemas.microsoft.com/office/drawing/2014/main" id="{8EB066B9-51E2-482E-AE15-D8B64A84A5ED}"/>
            </a:ext>
          </a:extLst>
        </xdr:cNvPr>
        <xdr:cNvSpPr/>
      </xdr:nvSpPr>
      <xdr:spPr>
        <a:xfrm>
          <a:off x="13850470" y="6667500"/>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705971</xdr:colOff>
      <xdr:row>17</xdr:row>
      <xdr:rowOff>302559</xdr:rowOff>
    </xdr:from>
    <xdr:to>
      <xdr:col>23</xdr:col>
      <xdr:colOff>735106</xdr:colOff>
      <xdr:row>18</xdr:row>
      <xdr:rowOff>212911</xdr:rowOff>
    </xdr:to>
    <xdr:sp macro="" textlink="">
      <xdr:nvSpPr>
        <xdr:cNvPr id="8" name="吹き出し: 四角形 7">
          <a:extLst>
            <a:ext uri="{FF2B5EF4-FFF2-40B4-BE49-F238E27FC236}">
              <a16:creationId xmlns:a16="http://schemas.microsoft.com/office/drawing/2014/main" id="{7CD9808B-CC60-43A7-9E8F-11A37AEB9161}"/>
            </a:ext>
          </a:extLst>
        </xdr:cNvPr>
        <xdr:cNvSpPr/>
      </xdr:nvSpPr>
      <xdr:spPr>
        <a:xfrm>
          <a:off x="13805647" y="7250206"/>
          <a:ext cx="8668871" cy="459440"/>
        </a:xfrm>
        <a:prstGeom prst="wedgeRectCallout">
          <a:avLst>
            <a:gd name="adj1" fmla="val -58164"/>
            <a:gd name="adj2" fmla="val -3129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22.xml><?xml version="1.0" encoding="utf-8"?>
<xdr:wsDr xmlns:xdr="http://schemas.openxmlformats.org/drawingml/2006/spreadsheetDrawing" xmlns:a="http://schemas.openxmlformats.org/drawingml/2006/main">
  <xdr:oneCellAnchor>
    <xdr:from>
      <xdr:col>6</xdr:col>
      <xdr:colOff>415291</xdr:colOff>
      <xdr:row>5</xdr:row>
      <xdr:rowOff>150495</xdr:rowOff>
    </xdr:from>
    <xdr:ext cx="2026920" cy="800604"/>
    <xdr:sp macro="" textlink="">
      <xdr:nvSpPr>
        <xdr:cNvPr id="2" name="テキスト ボックス 1">
          <a:extLst>
            <a:ext uri="{FF2B5EF4-FFF2-40B4-BE49-F238E27FC236}">
              <a16:creationId xmlns:a16="http://schemas.microsoft.com/office/drawing/2014/main" id="{F6153A19-9E83-4002-9BC4-34E7163DDCD2}"/>
            </a:ext>
          </a:extLst>
        </xdr:cNvPr>
        <xdr:cNvSpPr txBox="1"/>
      </xdr:nvSpPr>
      <xdr:spPr>
        <a:xfrm>
          <a:off x="8349616" y="120777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114299</xdr:colOff>
      <xdr:row>16</xdr:row>
      <xdr:rowOff>228600</xdr:rowOff>
    </xdr:from>
    <xdr:to>
      <xdr:col>24</xdr:col>
      <xdr:colOff>504824</xdr:colOff>
      <xdr:row>19</xdr:row>
      <xdr:rowOff>180975</xdr:rowOff>
    </xdr:to>
    <xdr:sp macro="" textlink="">
      <xdr:nvSpPr>
        <xdr:cNvPr id="3" name="正方形/長方形 2">
          <a:extLst>
            <a:ext uri="{FF2B5EF4-FFF2-40B4-BE49-F238E27FC236}">
              <a16:creationId xmlns:a16="http://schemas.microsoft.com/office/drawing/2014/main" id="{E34B5AEB-DD06-46F1-A98F-F4FFF1BF0B15}"/>
            </a:ext>
          </a:extLst>
        </xdr:cNvPr>
        <xdr:cNvSpPr/>
      </xdr:nvSpPr>
      <xdr:spPr>
        <a:xfrm>
          <a:off x="11868149" y="40386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57150</xdr:colOff>
      <xdr:row>19</xdr:row>
      <xdr:rowOff>228599</xdr:rowOff>
    </xdr:from>
    <xdr:to>
      <xdr:col>24</xdr:col>
      <xdr:colOff>457200</xdr:colOff>
      <xdr:row>24</xdr:row>
      <xdr:rowOff>9524</xdr:rowOff>
    </xdr:to>
    <xdr:sp macro="" textlink="">
      <xdr:nvSpPr>
        <xdr:cNvPr id="4" name="正方形/長方形 3">
          <a:extLst>
            <a:ext uri="{FF2B5EF4-FFF2-40B4-BE49-F238E27FC236}">
              <a16:creationId xmlns:a16="http://schemas.microsoft.com/office/drawing/2014/main" id="{CBBA03C6-B1AF-4811-A8A5-6EE385B656E4}"/>
            </a:ext>
          </a:extLst>
        </xdr:cNvPr>
        <xdr:cNvSpPr/>
      </xdr:nvSpPr>
      <xdr:spPr>
        <a:xfrm>
          <a:off x="11811000" y="500062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66674</xdr:colOff>
      <xdr:row>24</xdr:row>
      <xdr:rowOff>104774</xdr:rowOff>
    </xdr:from>
    <xdr:to>
      <xdr:col>30</xdr:col>
      <xdr:colOff>285750</xdr:colOff>
      <xdr:row>32</xdr:row>
      <xdr:rowOff>28574</xdr:rowOff>
    </xdr:to>
    <xdr:sp macro="" textlink="">
      <xdr:nvSpPr>
        <xdr:cNvPr id="5" name="正方形/長方形 4">
          <a:extLst>
            <a:ext uri="{FF2B5EF4-FFF2-40B4-BE49-F238E27FC236}">
              <a16:creationId xmlns:a16="http://schemas.microsoft.com/office/drawing/2014/main" id="{7AE3969D-87A2-4B23-9C17-25D12F2E81FE}"/>
            </a:ext>
          </a:extLst>
        </xdr:cNvPr>
        <xdr:cNvSpPr/>
      </xdr:nvSpPr>
      <xdr:spPr>
        <a:xfrm>
          <a:off x="11820524" y="6086474"/>
          <a:ext cx="10887076"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i="1" u="sng">
              <a:solidFill>
                <a:srgbClr val="FF0000"/>
              </a:solidFill>
            </a:rPr>
            <a:t>納品書等、設備整備後の写真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190499</xdr:colOff>
      <xdr:row>0</xdr:row>
      <xdr:rowOff>95250</xdr:rowOff>
    </xdr:from>
    <xdr:to>
      <xdr:col>25</xdr:col>
      <xdr:colOff>283633</xdr:colOff>
      <xdr:row>15</xdr:row>
      <xdr:rowOff>142876</xdr:rowOff>
    </xdr:to>
    <xdr:pic>
      <xdr:nvPicPr>
        <xdr:cNvPr id="6" name="図 5">
          <a:extLst>
            <a:ext uri="{FF2B5EF4-FFF2-40B4-BE49-F238E27FC236}">
              <a16:creationId xmlns:a16="http://schemas.microsoft.com/office/drawing/2014/main" id="{A5D9E4A5-FBC7-4FC5-BEFF-162A6B632EDE}"/>
            </a:ext>
          </a:extLst>
        </xdr:cNvPr>
        <xdr:cNvPicPr>
          <a:picLocks noChangeAspect="1"/>
        </xdr:cNvPicPr>
      </xdr:nvPicPr>
      <xdr:blipFill rotWithShape="1">
        <a:blip xmlns:r="http://schemas.openxmlformats.org/officeDocument/2006/relationships" r:embed="rId1"/>
        <a:srcRect l="1" t="22348" r="31450" b="18420"/>
        <a:stretch/>
      </xdr:blipFill>
      <xdr:spPr>
        <a:xfrm>
          <a:off x="11944349" y="95250"/>
          <a:ext cx="7427384" cy="3609976"/>
        </a:xfrm>
        <a:prstGeom prst="rect">
          <a:avLst/>
        </a:prstGeom>
      </xdr:spPr>
    </xdr:pic>
    <xdr:clientData/>
  </xdr:twoCellAnchor>
  <xdr:twoCellAnchor>
    <xdr:from>
      <xdr:col>14</xdr:col>
      <xdr:colOff>169332</xdr:colOff>
      <xdr:row>6</xdr:row>
      <xdr:rowOff>142875</xdr:rowOff>
    </xdr:from>
    <xdr:to>
      <xdr:col>16</xdr:col>
      <xdr:colOff>197907</xdr:colOff>
      <xdr:row>8</xdr:row>
      <xdr:rowOff>104775</xdr:rowOff>
    </xdr:to>
    <xdr:sp macro="" textlink="">
      <xdr:nvSpPr>
        <xdr:cNvPr id="7" name="円: 塗りつぶしなし 6">
          <a:extLst>
            <a:ext uri="{FF2B5EF4-FFF2-40B4-BE49-F238E27FC236}">
              <a16:creationId xmlns:a16="http://schemas.microsoft.com/office/drawing/2014/main" id="{898103C0-DC40-492E-BCE2-1F8FBFBDEE6B}"/>
            </a:ext>
          </a:extLst>
        </xdr:cNvPr>
        <xdr:cNvSpPr/>
      </xdr:nvSpPr>
      <xdr:spPr>
        <a:xfrm>
          <a:off x="11923182" y="145732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390525</xdr:colOff>
      <xdr:row>21</xdr:row>
      <xdr:rowOff>123825</xdr:rowOff>
    </xdr:from>
    <xdr:to>
      <xdr:col>6</xdr:col>
      <xdr:colOff>803910</xdr:colOff>
      <xdr:row>28</xdr:row>
      <xdr:rowOff>70597</xdr:rowOff>
    </xdr:to>
    <xdr:sp macro="" textlink="">
      <xdr:nvSpPr>
        <xdr:cNvPr id="2" name="正方形/長方形 1">
          <a:extLst>
            <a:ext uri="{FF2B5EF4-FFF2-40B4-BE49-F238E27FC236}">
              <a16:creationId xmlns:a16="http://schemas.microsoft.com/office/drawing/2014/main" id="{E5396B70-D43E-4836-AE28-C8A0A09DDF7C}"/>
            </a:ext>
          </a:extLst>
        </xdr:cNvPr>
        <xdr:cNvSpPr/>
      </xdr:nvSpPr>
      <xdr:spPr>
        <a:xfrm>
          <a:off x="666750" y="7210425"/>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188083</xdr:colOff>
      <xdr:row>3</xdr:row>
      <xdr:rowOff>51548</xdr:rowOff>
    </xdr:from>
    <xdr:to>
      <xdr:col>19</xdr:col>
      <xdr:colOff>651623</xdr:colOff>
      <xdr:row>16</xdr:row>
      <xdr:rowOff>256616</xdr:rowOff>
    </xdr:to>
    <xdr:pic>
      <xdr:nvPicPr>
        <xdr:cNvPr id="3" name="図 2">
          <a:extLst>
            <a:ext uri="{FF2B5EF4-FFF2-40B4-BE49-F238E27FC236}">
              <a16:creationId xmlns:a16="http://schemas.microsoft.com/office/drawing/2014/main" id="{AE775B85-BD99-4B82-9E1D-D491F3F6C1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32233" y="784973"/>
          <a:ext cx="7321540" cy="4796118"/>
        </a:xfrm>
        <a:prstGeom prst="rect">
          <a:avLst/>
        </a:prstGeom>
        <a:solidFill>
          <a:schemeClr val="bg1"/>
        </a:solidFill>
      </xdr:spPr>
    </xdr:pic>
    <xdr:clientData/>
  </xdr:twoCellAnchor>
  <xdr:twoCellAnchor>
    <xdr:from>
      <xdr:col>8</xdr:col>
      <xdr:colOff>180975</xdr:colOff>
      <xdr:row>3</xdr:row>
      <xdr:rowOff>3922</xdr:rowOff>
    </xdr:from>
    <xdr:to>
      <xdr:col>11</xdr:col>
      <xdr:colOff>447677</xdr:colOff>
      <xdr:row>5</xdr:row>
      <xdr:rowOff>175372</xdr:rowOff>
    </xdr:to>
    <xdr:sp macro="" textlink="">
      <xdr:nvSpPr>
        <xdr:cNvPr id="4" name="テキスト ボックス 3">
          <a:extLst>
            <a:ext uri="{FF2B5EF4-FFF2-40B4-BE49-F238E27FC236}">
              <a16:creationId xmlns:a16="http://schemas.microsoft.com/office/drawing/2014/main" id="{44FD7EE9-084D-4E8D-8326-F1F23E4ED57E}"/>
            </a:ext>
          </a:extLst>
        </xdr:cNvPr>
        <xdr:cNvSpPr txBox="1"/>
      </xdr:nvSpPr>
      <xdr:spPr>
        <a:xfrm>
          <a:off x="10525125" y="737347"/>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302000</xdr:colOff>
      <xdr:row>8</xdr:row>
      <xdr:rowOff>32497</xdr:rowOff>
    </xdr:from>
    <xdr:to>
      <xdr:col>21</xdr:col>
      <xdr:colOff>302000</xdr:colOff>
      <xdr:row>10</xdr:row>
      <xdr:rowOff>308722</xdr:rowOff>
    </xdr:to>
    <xdr:sp macro="" textlink="">
      <xdr:nvSpPr>
        <xdr:cNvPr id="5" name="吹き出し: 四角形 4">
          <a:extLst>
            <a:ext uri="{FF2B5EF4-FFF2-40B4-BE49-F238E27FC236}">
              <a16:creationId xmlns:a16="http://schemas.microsoft.com/office/drawing/2014/main" id="{89C4EA40-32DA-4B6C-9105-8FD2E9E7AF47}"/>
            </a:ext>
          </a:extLst>
        </xdr:cNvPr>
        <xdr:cNvSpPr/>
      </xdr:nvSpPr>
      <xdr:spPr>
        <a:xfrm>
          <a:off x="16132550" y="2070847"/>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令和５年５月８日～９月３０日の入院診療日数（最大１４６日）です。</a:t>
          </a:r>
        </a:p>
      </xdr:txBody>
    </xdr:sp>
    <xdr:clientData/>
  </xdr:twoCellAnchor>
  <xdr:twoCellAnchor>
    <xdr:from>
      <xdr:col>16</xdr:col>
      <xdr:colOff>628650</xdr:colOff>
      <xdr:row>0</xdr:row>
      <xdr:rowOff>9525</xdr:rowOff>
    </xdr:from>
    <xdr:to>
      <xdr:col>20</xdr:col>
      <xdr:colOff>209550</xdr:colOff>
      <xdr:row>4</xdr:row>
      <xdr:rowOff>152400</xdr:rowOff>
    </xdr:to>
    <xdr:sp macro="" textlink="">
      <xdr:nvSpPr>
        <xdr:cNvPr id="7" name="吹き出し: 四角形 6">
          <a:extLst>
            <a:ext uri="{FF2B5EF4-FFF2-40B4-BE49-F238E27FC236}">
              <a16:creationId xmlns:a16="http://schemas.microsoft.com/office/drawing/2014/main" id="{877F623D-1EC9-4591-BCB7-1AE77947F203}"/>
            </a:ext>
          </a:extLst>
        </xdr:cNvPr>
        <xdr:cNvSpPr/>
      </xdr:nvSpPr>
      <xdr:spPr>
        <a:xfrm>
          <a:off x="15773400" y="9525"/>
          <a:ext cx="2324100" cy="1114425"/>
        </a:xfrm>
        <a:prstGeom prst="wedgeRectCallout">
          <a:avLst>
            <a:gd name="adj1" fmla="val 25973"/>
            <a:gd name="adj2" fmla="val 9155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コロナ患者の入院医療に携わる従事者のみが対象です。</a:t>
          </a:r>
          <a:endParaRPr kumimoji="1" lang="en-US" altLang="ja-JP" sz="1100" b="1">
            <a:solidFill>
              <a:srgbClr val="FF0000"/>
            </a:solidFill>
          </a:endParaRPr>
        </a:p>
        <a:p>
          <a:pPr algn="l"/>
          <a:r>
            <a:rPr kumimoji="1" lang="ja-JP" altLang="en-US" sz="1100" b="1">
              <a:solidFill>
                <a:srgbClr val="FF0000"/>
              </a:solidFill>
            </a:rPr>
            <a:t>（事務職員等も対象です。）</a:t>
          </a:r>
        </a:p>
      </xdr:txBody>
    </xdr:sp>
    <xdr:clientData/>
  </xdr:twoCellAnchor>
  <xdr:twoCellAnchor>
    <xdr:from>
      <xdr:col>8</xdr:col>
      <xdr:colOff>666750</xdr:colOff>
      <xdr:row>16</xdr:row>
      <xdr:rowOff>276225</xdr:rowOff>
    </xdr:from>
    <xdr:to>
      <xdr:col>14</xdr:col>
      <xdr:colOff>569278</xdr:colOff>
      <xdr:row>20</xdr:row>
      <xdr:rowOff>165749</xdr:rowOff>
    </xdr:to>
    <xdr:sp macro="" textlink="">
      <xdr:nvSpPr>
        <xdr:cNvPr id="8" name="吹き出し: 四角形 7">
          <a:extLst>
            <a:ext uri="{FF2B5EF4-FFF2-40B4-BE49-F238E27FC236}">
              <a16:creationId xmlns:a16="http://schemas.microsoft.com/office/drawing/2014/main" id="{902AE258-6AED-41D7-ABEC-E8405AF7751D}"/>
            </a:ext>
          </a:extLst>
        </xdr:cNvPr>
        <xdr:cNvSpPr/>
      </xdr:nvSpPr>
      <xdr:spPr>
        <a:xfrm>
          <a:off x="11010900" y="5600700"/>
          <a:ext cx="3331528" cy="1299224"/>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1,000</a:t>
          </a:r>
          <a:r>
            <a:rPr kumimoji="1" lang="ja-JP" altLang="en-US" sz="1050" b="1">
              <a:solidFill>
                <a:srgbClr val="FF0000"/>
              </a:solidFill>
            </a:rPr>
            <a:t>枚入</a:t>
          </a:r>
          <a:r>
            <a:rPr kumimoji="1" lang="en-US" altLang="ja-JP" sz="1050" b="1">
              <a:solidFill>
                <a:srgbClr val="FF0000"/>
              </a:solidFill>
            </a:rPr>
            <a:t>500</a:t>
          </a:r>
          <a:r>
            <a:rPr kumimoji="1" lang="ja-JP" altLang="en-US" sz="1050" b="1">
              <a:solidFill>
                <a:srgbClr val="FF0000"/>
              </a:solidFill>
            </a:rPr>
            <a:t>円」のマスクを</a:t>
          </a:r>
          <a:r>
            <a:rPr kumimoji="1" lang="en-US" altLang="ja-JP" sz="1050" b="1">
              <a:solidFill>
                <a:srgbClr val="FF0000"/>
              </a:solidFill>
            </a:rPr>
            <a:t>3</a:t>
          </a:r>
          <a:r>
            <a:rPr kumimoji="1" lang="ja-JP" altLang="en-US" sz="1050" b="1">
              <a:solidFill>
                <a:srgbClr val="FF0000"/>
              </a:solidFill>
            </a:rPr>
            <a:t>箱と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700</a:t>
          </a:r>
          <a:r>
            <a:rPr kumimoji="1" lang="ja-JP" altLang="en-US" sz="1050" b="1">
              <a:solidFill>
                <a:srgbClr val="FF0000"/>
              </a:solidFill>
            </a:rPr>
            <a:t>枚入</a:t>
          </a:r>
          <a:r>
            <a:rPr kumimoji="1" lang="en-US" altLang="ja-JP" sz="1050" b="1">
              <a:solidFill>
                <a:srgbClr val="FF0000"/>
              </a:solidFill>
            </a:rPr>
            <a:t>430</a:t>
          </a:r>
          <a:r>
            <a:rPr kumimoji="1" lang="ja-JP" altLang="en-US" sz="1050" b="1">
              <a:solidFill>
                <a:srgbClr val="FF0000"/>
              </a:solidFill>
            </a:rPr>
            <a:t>円」のマスクを</a:t>
          </a:r>
          <a:r>
            <a:rPr kumimoji="1" lang="en-US" altLang="ja-JP" sz="1050" b="1">
              <a:solidFill>
                <a:srgbClr val="FF0000"/>
              </a:solidFill>
            </a:rPr>
            <a:t>5</a:t>
          </a:r>
          <a:r>
            <a:rPr kumimoji="1" lang="ja-JP" altLang="en-US" sz="1050" b="1">
              <a:solidFill>
                <a:srgbClr val="FF0000"/>
              </a:solidFill>
            </a:rPr>
            <a:t>箱購入した場合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500</a:t>
          </a:r>
          <a:r>
            <a:rPr kumimoji="1" lang="ja-JP" altLang="en-US" sz="1050" b="1">
              <a:solidFill>
                <a:srgbClr val="FF0000"/>
              </a:solidFill>
            </a:rPr>
            <a:t>円</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430</a:t>
          </a:r>
          <a:r>
            <a:rPr kumimoji="1" lang="ja-JP" altLang="en-US" sz="1050" b="1">
              <a:solidFill>
                <a:srgbClr val="FF0000"/>
              </a:solidFill>
            </a:rPr>
            <a:t>円</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3,650</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a:t>
          </a:r>
          <a:r>
            <a:rPr kumimoji="1" lang="ja-JP" altLang="en-US" sz="1050" b="1">
              <a:solidFill>
                <a:srgbClr val="FF0000"/>
              </a:solidFill>
            </a:rPr>
            <a:t>枚</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3700</a:t>
          </a:r>
          <a:r>
            <a:rPr kumimoji="1" lang="ja-JP" altLang="en-US" sz="1050" b="1">
              <a:solidFill>
                <a:srgbClr val="FF0000"/>
              </a:solidFill>
            </a:rPr>
            <a:t>枚</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6,500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13</xdr:col>
      <xdr:colOff>238125</xdr:colOff>
      <xdr:row>10</xdr:row>
      <xdr:rowOff>174625</xdr:rowOff>
    </xdr:from>
    <xdr:to>
      <xdr:col>23</xdr:col>
      <xdr:colOff>628650</xdr:colOff>
      <xdr:row>12</xdr:row>
      <xdr:rowOff>333375</xdr:rowOff>
    </xdr:to>
    <xdr:sp macro="" textlink="">
      <xdr:nvSpPr>
        <xdr:cNvPr id="2" name="正方形/長方形 1">
          <a:extLst>
            <a:ext uri="{FF2B5EF4-FFF2-40B4-BE49-F238E27FC236}">
              <a16:creationId xmlns:a16="http://schemas.microsoft.com/office/drawing/2014/main" id="{0CCEAE38-2BBD-49FE-A533-BA4659CA8CFF}"/>
            </a:ext>
          </a:extLst>
        </xdr:cNvPr>
        <xdr:cNvSpPr/>
      </xdr:nvSpPr>
      <xdr:spPr>
        <a:xfrm>
          <a:off x="7366000" y="28257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25</xdr:col>
      <xdr:colOff>85725</xdr:colOff>
      <xdr:row>34</xdr:row>
      <xdr:rowOff>219075</xdr:rowOff>
    </xdr:from>
    <xdr:to>
      <xdr:col>54</xdr:col>
      <xdr:colOff>171450</xdr:colOff>
      <xdr:row>40</xdr:row>
      <xdr:rowOff>161925</xdr:rowOff>
    </xdr:to>
    <xdr:sp macro="" textlink="">
      <xdr:nvSpPr>
        <xdr:cNvPr id="2" name="吹き出し: 四角形 1">
          <a:extLst>
            <a:ext uri="{FF2B5EF4-FFF2-40B4-BE49-F238E27FC236}">
              <a16:creationId xmlns:a16="http://schemas.microsoft.com/office/drawing/2014/main" id="{96102384-E7DA-4ADF-87C9-18B847B6613F}"/>
            </a:ext>
          </a:extLst>
        </xdr:cNvPr>
        <xdr:cNvSpPr/>
      </xdr:nvSpPr>
      <xdr:spPr>
        <a:xfrm>
          <a:off x="6515100" y="825817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28575</xdr:colOff>
      <xdr:row>7</xdr:row>
      <xdr:rowOff>161925</xdr:rowOff>
    </xdr:from>
    <xdr:to>
      <xdr:col>39</xdr:col>
      <xdr:colOff>0</xdr:colOff>
      <xdr:row>13</xdr:row>
      <xdr:rowOff>114300</xdr:rowOff>
    </xdr:to>
    <xdr:sp macro="" textlink="">
      <xdr:nvSpPr>
        <xdr:cNvPr id="3" name="吹き出し: 四角形 2">
          <a:extLst>
            <a:ext uri="{FF2B5EF4-FFF2-40B4-BE49-F238E27FC236}">
              <a16:creationId xmlns:a16="http://schemas.microsoft.com/office/drawing/2014/main" id="{F0B122FF-0C2E-450C-A3D0-DA9FE89B9361}"/>
            </a:ext>
          </a:extLst>
        </xdr:cNvPr>
        <xdr:cNvSpPr/>
      </xdr:nvSpPr>
      <xdr:spPr>
        <a:xfrm>
          <a:off x="6200775" y="182880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23</xdr:col>
      <xdr:colOff>228600</xdr:colOff>
      <xdr:row>22</xdr:row>
      <xdr:rowOff>171450</xdr:rowOff>
    </xdr:from>
    <xdr:to>
      <xdr:col>36</xdr:col>
      <xdr:colOff>219075</xdr:colOff>
      <xdr:row>30</xdr:row>
      <xdr:rowOff>76200</xdr:rowOff>
    </xdr:to>
    <xdr:sp macro="" textlink="">
      <xdr:nvSpPr>
        <xdr:cNvPr id="4" name="正方形/長方形 3">
          <a:extLst>
            <a:ext uri="{FF2B5EF4-FFF2-40B4-BE49-F238E27FC236}">
              <a16:creationId xmlns:a16="http://schemas.microsoft.com/office/drawing/2014/main" id="{A12191F1-7557-4C54-B08B-996043E2D66A}"/>
            </a:ext>
          </a:extLst>
        </xdr:cNvPr>
        <xdr:cNvSpPr/>
      </xdr:nvSpPr>
      <xdr:spPr>
        <a:xfrm>
          <a:off x="6143625" y="540067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57150</xdr:colOff>
      <xdr:row>0</xdr:row>
      <xdr:rowOff>57150</xdr:rowOff>
    </xdr:from>
    <xdr:to>
      <xdr:col>50</xdr:col>
      <xdr:colOff>171450</xdr:colOff>
      <xdr:row>5</xdr:row>
      <xdr:rowOff>219075</xdr:rowOff>
    </xdr:to>
    <xdr:sp macro="" textlink="">
      <xdr:nvSpPr>
        <xdr:cNvPr id="5" name="正方形/長方形 4">
          <a:extLst>
            <a:ext uri="{FF2B5EF4-FFF2-40B4-BE49-F238E27FC236}">
              <a16:creationId xmlns:a16="http://schemas.microsoft.com/office/drawing/2014/main" id="{8A6DEBB8-97AE-403C-AD61-675CA8E3E209}"/>
            </a:ext>
          </a:extLst>
        </xdr:cNvPr>
        <xdr:cNvSpPr/>
      </xdr:nvSpPr>
      <xdr:spPr>
        <a:xfrm>
          <a:off x="5972175" y="5715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24</xdr:col>
      <xdr:colOff>104775</xdr:colOff>
      <xdr:row>1</xdr:row>
      <xdr:rowOff>9525</xdr:rowOff>
    </xdr:from>
    <xdr:to>
      <xdr:col>41</xdr:col>
      <xdr:colOff>219075</xdr:colOff>
      <xdr:row>2</xdr:row>
      <xdr:rowOff>85725</xdr:rowOff>
    </xdr:to>
    <xdr:sp macro="" textlink="">
      <xdr:nvSpPr>
        <xdr:cNvPr id="2" name="吹き出し: 四角形 1">
          <a:extLst>
            <a:ext uri="{FF2B5EF4-FFF2-40B4-BE49-F238E27FC236}">
              <a16:creationId xmlns:a16="http://schemas.microsoft.com/office/drawing/2014/main" id="{F83939CF-4487-4B06-A29D-EE484F2E8B03}"/>
            </a:ext>
          </a:extLst>
        </xdr:cNvPr>
        <xdr:cNvSpPr/>
      </xdr:nvSpPr>
      <xdr:spPr>
        <a:xfrm>
          <a:off x="6276975" y="257175"/>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219075</xdr:colOff>
      <xdr:row>3</xdr:row>
      <xdr:rowOff>152400</xdr:rowOff>
    </xdr:from>
    <xdr:to>
      <xdr:col>33</xdr:col>
      <xdr:colOff>19050</xdr:colOff>
      <xdr:row>5</xdr:row>
      <xdr:rowOff>123825</xdr:rowOff>
    </xdr:to>
    <xdr:sp macro="" textlink="">
      <xdr:nvSpPr>
        <xdr:cNvPr id="3" name="吹き出し: 四角形 2">
          <a:extLst>
            <a:ext uri="{FF2B5EF4-FFF2-40B4-BE49-F238E27FC236}">
              <a16:creationId xmlns:a16="http://schemas.microsoft.com/office/drawing/2014/main" id="{E015D049-9317-4F7A-BF12-6843699E433F}"/>
            </a:ext>
          </a:extLst>
        </xdr:cNvPr>
        <xdr:cNvSpPr/>
      </xdr:nvSpPr>
      <xdr:spPr>
        <a:xfrm>
          <a:off x="6134100" y="8953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85725</xdr:colOff>
      <xdr:row>14</xdr:row>
      <xdr:rowOff>200025</xdr:rowOff>
    </xdr:from>
    <xdr:to>
      <xdr:col>39</xdr:col>
      <xdr:colOff>57150</xdr:colOff>
      <xdr:row>20</xdr:row>
      <xdr:rowOff>0</xdr:rowOff>
    </xdr:to>
    <xdr:sp macro="" textlink="">
      <xdr:nvSpPr>
        <xdr:cNvPr id="4" name="吹き出し: 四角形 3">
          <a:extLst>
            <a:ext uri="{FF2B5EF4-FFF2-40B4-BE49-F238E27FC236}">
              <a16:creationId xmlns:a16="http://schemas.microsoft.com/office/drawing/2014/main" id="{D30B9C4F-2A75-4F3E-A635-AC59A6935F5A}"/>
            </a:ext>
          </a:extLst>
        </xdr:cNvPr>
        <xdr:cNvSpPr/>
      </xdr:nvSpPr>
      <xdr:spPr>
        <a:xfrm>
          <a:off x="6257925" y="366712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142875</xdr:colOff>
      <xdr:row>25</xdr:row>
      <xdr:rowOff>0</xdr:rowOff>
    </xdr:from>
    <xdr:to>
      <xdr:col>39</xdr:col>
      <xdr:colOff>114300</xdr:colOff>
      <xdr:row>31</xdr:row>
      <xdr:rowOff>85725</xdr:rowOff>
    </xdr:to>
    <xdr:sp macro="" textlink="">
      <xdr:nvSpPr>
        <xdr:cNvPr id="5" name="吹き出し: 四角形 4">
          <a:extLst>
            <a:ext uri="{FF2B5EF4-FFF2-40B4-BE49-F238E27FC236}">
              <a16:creationId xmlns:a16="http://schemas.microsoft.com/office/drawing/2014/main" id="{65C360DF-85CE-4042-9DE2-5B442E6062A5}"/>
            </a:ext>
          </a:extLst>
        </xdr:cNvPr>
        <xdr:cNvSpPr/>
      </xdr:nvSpPr>
      <xdr:spPr>
        <a:xfrm>
          <a:off x="6315075" y="6096000"/>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2245179</xdr:colOff>
      <xdr:row>19</xdr:row>
      <xdr:rowOff>176893</xdr:rowOff>
    </xdr:from>
    <xdr:to>
      <xdr:col>8</xdr:col>
      <xdr:colOff>631372</xdr:colOff>
      <xdr:row>22</xdr:row>
      <xdr:rowOff>231322</xdr:rowOff>
    </xdr:to>
    <xdr:sp macro="" textlink="">
      <xdr:nvSpPr>
        <xdr:cNvPr id="2" name="吹き出し: 四角形 1">
          <a:extLst>
            <a:ext uri="{FF2B5EF4-FFF2-40B4-BE49-F238E27FC236}">
              <a16:creationId xmlns:a16="http://schemas.microsoft.com/office/drawing/2014/main" id="{D3D6F22C-42EA-4CFC-BABA-930827637123}"/>
            </a:ext>
          </a:extLst>
        </xdr:cNvPr>
        <xdr:cNvSpPr/>
      </xdr:nvSpPr>
      <xdr:spPr>
        <a:xfrm>
          <a:off x="2422072" y="8681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2258784</xdr:colOff>
      <xdr:row>23</xdr:row>
      <xdr:rowOff>95249</xdr:rowOff>
    </xdr:from>
    <xdr:to>
      <xdr:col>8</xdr:col>
      <xdr:colOff>517070</xdr:colOff>
      <xdr:row>27</xdr:row>
      <xdr:rowOff>204106</xdr:rowOff>
    </xdr:to>
    <xdr:sp macro="" textlink="">
      <xdr:nvSpPr>
        <xdr:cNvPr id="3" name="吹き出し: 四角形 2">
          <a:extLst>
            <a:ext uri="{FF2B5EF4-FFF2-40B4-BE49-F238E27FC236}">
              <a16:creationId xmlns:a16="http://schemas.microsoft.com/office/drawing/2014/main" id="{AFAAA06B-F3FC-43E2-8B2A-4CDDCE91E069}"/>
            </a:ext>
          </a:extLst>
        </xdr:cNvPr>
        <xdr:cNvSpPr/>
      </xdr:nvSpPr>
      <xdr:spPr>
        <a:xfrm>
          <a:off x="2435677" y="9579428"/>
          <a:ext cx="7415893" cy="1088571"/>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）欄以外の項目は別紙２－２（新規）、</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－２（新規）附表（購入予定物品一覧）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a:t>
          </a:r>
          <a:r>
            <a:rPr kumimoji="1" lang="ja-JP" altLang="en-US" sz="1400" b="1">
              <a:solidFill>
                <a:srgbClr val="FF0000"/>
              </a:solidFill>
              <a:effectLst/>
              <a:latin typeface="+mn-lt"/>
              <a:ea typeface="+mn-ea"/>
              <a:cs typeface="+mn-cs"/>
            </a:rPr>
            <a:t>２</a:t>
          </a:r>
          <a:r>
            <a:rPr kumimoji="1" lang="ja-JP" altLang="ja-JP" sz="1400" b="1">
              <a:solidFill>
                <a:srgbClr val="FF0000"/>
              </a:solidFill>
              <a:effectLst/>
              <a:latin typeface="+mn-lt"/>
              <a:ea typeface="+mn-ea"/>
              <a:cs typeface="+mn-cs"/>
            </a:rPr>
            <a:t>－２（新規）附表（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347382</xdr:colOff>
      <xdr:row>14</xdr:row>
      <xdr:rowOff>519954</xdr:rowOff>
    </xdr:from>
    <xdr:to>
      <xdr:col>18</xdr:col>
      <xdr:colOff>268942</xdr:colOff>
      <xdr:row>16</xdr:row>
      <xdr:rowOff>150159</xdr:rowOff>
    </xdr:to>
    <xdr:sp macro="" textlink="">
      <xdr:nvSpPr>
        <xdr:cNvPr id="2" name="吹き出し: 四角形 1">
          <a:extLst>
            <a:ext uri="{FF2B5EF4-FFF2-40B4-BE49-F238E27FC236}">
              <a16:creationId xmlns:a16="http://schemas.microsoft.com/office/drawing/2014/main" id="{B2583873-2973-478F-BFA6-D638572140FE}"/>
            </a:ext>
          </a:extLst>
        </xdr:cNvPr>
        <xdr:cNvSpPr/>
      </xdr:nvSpPr>
      <xdr:spPr>
        <a:xfrm>
          <a:off x="13447058" y="5820336"/>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14</xdr:col>
      <xdr:colOff>670112</xdr:colOff>
      <xdr:row>10</xdr:row>
      <xdr:rowOff>132231</xdr:rowOff>
    </xdr:from>
    <xdr:to>
      <xdr:col>23</xdr:col>
      <xdr:colOff>168088</xdr:colOff>
      <xdr:row>11</xdr:row>
      <xdr:rowOff>33618</xdr:rowOff>
    </xdr:to>
    <xdr:sp macro="" textlink="">
      <xdr:nvSpPr>
        <xdr:cNvPr id="3" name="吹き出し: 四角形 2">
          <a:extLst>
            <a:ext uri="{FF2B5EF4-FFF2-40B4-BE49-F238E27FC236}">
              <a16:creationId xmlns:a16="http://schemas.microsoft.com/office/drawing/2014/main" id="{E05E0592-3EF3-47C1-B241-4774B01D60C8}"/>
            </a:ext>
          </a:extLst>
        </xdr:cNvPr>
        <xdr:cNvSpPr/>
      </xdr:nvSpPr>
      <xdr:spPr>
        <a:xfrm>
          <a:off x="13769788" y="3236260"/>
          <a:ext cx="8137712"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779931</xdr:colOff>
      <xdr:row>13</xdr:row>
      <xdr:rowOff>210671</xdr:rowOff>
    </xdr:from>
    <xdr:to>
      <xdr:col>23</xdr:col>
      <xdr:colOff>809066</xdr:colOff>
      <xdr:row>14</xdr:row>
      <xdr:rowOff>118783</xdr:rowOff>
    </xdr:to>
    <xdr:sp macro="" textlink="">
      <xdr:nvSpPr>
        <xdr:cNvPr id="4" name="吹き出し: 四角形 3">
          <a:extLst>
            <a:ext uri="{FF2B5EF4-FFF2-40B4-BE49-F238E27FC236}">
              <a16:creationId xmlns:a16="http://schemas.microsoft.com/office/drawing/2014/main" id="{5D899E10-30FF-42D9-8507-A47597BD0025}"/>
            </a:ext>
          </a:extLst>
        </xdr:cNvPr>
        <xdr:cNvSpPr/>
      </xdr:nvSpPr>
      <xdr:spPr>
        <a:xfrm>
          <a:off x="13879607" y="4961965"/>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786654</xdr:colOff>
      <xdr:row>12</xdr:row>
      <xdr:rowOff>150160</xdr:rowOff>
    </xdr:from>
    <xdr:to>
      <xdr:col>23</xdr:col>
      <xdr:colOff>815789</xdr:colOff>
      <xdr:row>13</xdr:row>
      <xdr:rowOff>51548</xdr:rowOff>
    </xdr:to>
    <xdr:sp macro="" textlink="">
      <xdr:nvSpPr>
        <xdr:cNvPr id="5" name="吹き出し: 四角形 4">
          <a:extLst>
            <a:ext uri="{FF2B5EF4-FFF2-40B4-BE49-F238E27FC236}">
              <a16:creationId xmlns:a16="http://schemas.microsoft.com/office/drawing/2014/main" id="{D030953A-39B9-4AD6-B686-B98B2A7803A3}"/>
            </a:ext>
          </a:extLst>
        </xdr:cNvPr>
        <xdr:cNvSpPr/>
      </xdr:nvSpPr>
      <xdr:spPr>
        <a:xfrm>
          <a:off x="13886330" y="4352366"/>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15</xdr:col>
      <xdr:colOff>1</xdr:colOff>
      <xdr:row>9</xdr:row>
      <xdr:rowOff>67236</xdr:rowOff>
    </xdr:from>
    <xdr:to>
      <xdr:col>23</xdr:col>
      <xdr:colOff>824754</xdr:colOff>
      <xdr:row>9</xdr:row>
      <xdr:rowOff>526676</xdr:rowOff>
    </xdr:to>
    <xdr:sp macro="" textlink="">
      <xdr:nvSpPr>
        <xdr:cNvPr id="6" name="吹き出し: 四角形 5">
          <a:extLst>
            <a:ext uri="{FF2B5EF4-FFF2-40B4-BE49-F238E27FC236}">
              <a16:creationId xmlns:a16="http://schemas.microsoft.com/office/drawing/2014/main" id="{22A088E6-2350-4902-9B3A-7F90E2C8F8C2}"/>
            </a:ext>
          </a:extLst>
        </xdr:cNvPr>
        <xdr:cNvSpPr/>
      </xdr:nvSpPr>
      <xdr:spPr>
        <a:xfrm>
          <a:off x="13895295" y="2622177"/>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15</xdr:col>
      <xdr:colOff>33618</xdr:colOff>
      <xdr:row>16</xdr:row>
      <xdr:rowOff>212912</xdr:rowOff>
    </xdr:from>
    <xdr:to>
      <xdr:col>23</xdr:col>
      <xdr:colOff>858371</xdr:colOff>
      <xdr:row>17</xdr:row>
      <xdr:rowOff>114300</xdr:rowOff>
    </xdr:to>
    <xdr:sp macro="" textlink="">
      <xdr:nvSpPr>
        <xdr:cNvPr id="7" name="吹き出し: 四角形 6">
          <a:extLst>
            <a:ext uri="{FF2B5EF4-FFF2-40B4-BE49-F238E27FC236}">
              <a16:creationId xmlns:a16="http://schemas.microsoft.com/office/drawing/2014/main" id="{437F2DA2-5759-41FA-8BFC-57F7302B2704}"/>
            </a:ext>
          </a:extLst>
        </xdr:cNvPr>
        <xdr:cNvSpPr/>
      </xdr:nvSpPr>
      <xdr:spPr>
        <a:xfrm>
          <a:off x="13928912" y="6611471"/>
          <a:ext cx="8668871" cy="450476"/>
        </a:xfrm>
        <a:prstGeom prst="wedgeRectCallout">
          <a:avLst>
            <a:gd name="adj1" fmla="val -59198"/>
            <a:gd name="adj2" fmla="val -1690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14</xdr:col>
      <xdr:colOff>784412</xdr:colOff>
      <xdr:row>17</xdr:row>
      <xdr:rowOff>235324</xdr:rowOff>
    </xdr:from>
    <xdr:to>
      <xdr:col>23</xdr:col>
      <xdr:colOff>813547</xdr:colOff>
      <xdr:row>18</xdr:row>
      <xdr:rowOff>136712</xdr:rowOff>
    </xdr:to>
    <xdr:sp macro="" textlink="">
      <xdr:nvSpPr>
        <xdr:cNvPr id="8" name="吹き出し: 四角形 7">
          <a:extLst>
            <a:ext uri="{FF2B5EF4-FFF2-40B4-BE49-F238E27FC236}">
              <a16:creationId xmlns:a16="http://schemas.microsoft.com/office/drawing/2014/main" id="{717EDADA-4829-4E1B-8526-FDCC78EAF7E8}"/>
            </a:ext>
          </a:extLst>
        </xdr:cNvPr>
        <xdr:cNvSpPr/>
      </xdr:nvSpPr>
      <xdr:spPr>
        <a:xfrm>
          <a:off x="13884088" y="7182971"/>
          <a:ext cx="8668871" cy="450476"/>
        </a:xfrm>
        <a:prstGeom prst="wedgeRectCallout">
          <a:avLst>
            <a:gd name="adj1" fmla="val -59198"/>
            <a:gd name="adj2" fmla="val -1690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・別紙２－２（新規）附表（購入予定物品一覧）に記入いただくと、自動計算し、反映されます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415291</xdr:colOff>
      <xdr:row>5</xdr:row>
      <xdr:rowOff>150495</xdr:rowOff>
    </xdr:from>
    <xdr:ext cx="2026920" cy="800604"/>
    <xdr:sp macro="" textlink="">
      <xdr:nvSpPr>
        <xdr:cNvPr id="2" name="テキスト ボックス 1">
          <a:extLst>
            <a:ext uri="{FF2B5EF4-FFF2-40B4-BE49-F238E27FC236}">
              <a16:creationId xmlns:a16="http://schemas.microsoft.com/office/drawing/2014/main" id="{83C41511-64DF-4338-A068-5065423DA4C1}"/>
            </a:ext>
          </a:extLst>
        </xdr:cNvPr>
        <xdr:cNvSpPr txBox="1"/>
      </xdr:nvSpPr>
      <xdr:spPr>
        <a:xfrm>
          <a:off x="8349616" y="1207770"/>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editAs="oneCell">
    <xdr:from>
      <xdr:col>14</xdr:col>
      <xdr:colOff>390525</xdr:colOff>
      <xdr:row>0</xdr:row>
      <xdr:rowOff>123825</xdr:rowOff>
    </xdr:from>
    <xdr:to>
      <xdr:col>25</xdr:col>
      <xdr:colOff>483659</xdr:colOff>
      <xdr:row>15</xdr:row>
      <xdr:rowOff>171451</xdr:rowOff>
    </xdr:to>
    <xdr:pic>
      <xdr:nvPicPr>
        <xdr:cNvPr id="3" name="図 2">
          <a:extLst>
            <a:ext uri="{FF2B5EF4-FFF2-40B4-BE49-F238E27FC236}">
              <a16:creationId xmlns:a16="http://schemas.microsoft.com/office/drawing/2014/main" id="{B59FA113-6D2A-4E95-9986-E1454B7C53E3}"/>
            </a:ext>
          </a:extLst>
        </xdr:cNvPr>
        <xdr:cNvPicPr>
          <a:picLocks noChangeAspect="1"/>
        </xdr:cNvPicPr>
      </xdr:nvPicPr>
      <xdr:blipFill rotWithShape="1">
        <a:blip xmlns:r="http://schemas.openxmlformats.org/officeDocument/2006/relationships" r:embed="rId1"/>
        <a:srcRect l="1" t="22348" r="31450" b="18420"/>
        <a:stretch/>
      </xdr:blipFill>
      <xdr:spPr>
        <a:xfrm>
          <a:off x="12144375" y="123825"/>
          <a:ext cx="7427384" cy="3609976"/>
        </a:xfrm>
        <a:prstGeom prst="rect">
          <a:avLst/>
        </a:prstGeom>
      </xdr:spPr>
    </xdr:pic>
    <xdr:clientData/>
  </xdr:twoCellAnchor>
  <xdr:twoCellAnchor>
    <xdr:from>
      <xdr:col>14</xdr:col>
      <xdr:colOff>397933</xdr:colOff>
      <xdr:row>6</xdr:row>
      <xdr:rowOff>180975</xdr:rowOff>
    </xdr:from>
    <xdr:to>
      <xdr:col>16</xdr:col>
      <xdr:colOff>426508</xdr:colOff>
      <xdr:row>8</xdr:row>
      <xdr:rowOff>142875</xdr:rowOff>
    </xdr:to>
    <xdr:sp macro="" textlink="">
      <xdr:nvSpPr>
        <xdr:cNvPr id="4" name="円: 塗りつぶしなし 3">
          <a:extLst>
            <a:ext uri="{FF2B5EF4-FFF2-40B4-BE49-F238E27FC236}">
              <a16:creationId xmlns:a16="http://schemas.microsoft.com/office/drawing/2014/main" id="{BB63CBB7-2526-4C61-B127-3FFC4B6D2E78}"/>
            </a:ext>
          </a:extLst>
        </xdr:cNvPr>
        <xdr:cNvSpPr/>
      </xdr:nvSpPr>
      <xdr:spPr>
        <a:xfrm>
          <a:off x="12151783" y="149542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495300</xdr:colOff>
      <xdr:row>9</xdr:row>
      <xdr:rowOff>19050</xdr:rowOff>
    </xdr:from>
    <xdr:to>
      <xdr:col>25</xdr:col>
      <xdr:colOff>228600</xdr:colOff>
      <xdr:row>13</xdr:row>
      <xdr:rowOff>47625</xdr:rowOff>
    </xdr:to>
    <xdr:sp macro="" textlink="">
      <xdr:nvSpPr>
        <xdr:cNvPr id="5" name="正方形/長方形 4">
          <a:extLst>
            <a:ext uri="{FF2B5EF4-FFF2-40B4-BE49-F238E27FC236}">
              <a16:creationId xmlns:a16="http://schemas.microsoft.com/office/drawing/2014/main" id="{6BDCC083-C146-4738-8B78-D691877DE31B}"/>
            </a:ext>
          </a:extLst>
        </xdr:cNvPr>
        <xdr:cNvSpPr/>
      </xdr:nvSpPr>
      <xdr:spPr>
        <a:xfrm>
          <a:off x="12249150" y="204787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371475</xdr:colOff>
      <xdr:row>17</xdr:row>
      <xdr:rowOff>419100</xdr:rowOff>
    </xdr:from>
    <xdr:to>
      <xdr:col>25</xdr:col>
      <xdr:colOff>95250</xdr:colOff>
      <xdr:row>21</xdr:row>
      <xdr:rowOff>133350</xdr:rowOff>
    </xdr:to>
    <xdr:sp macro="" textlink="">
      <xdr:nvSpPr>
        <xdr:cNvPr id="6" name="正方形/長方形 5">
          <a:extLst>
            <a:ext uri="{FF2B5EF4-FFF2-40B4-BE49-F238E27FC236}">
              <a16:creationId xmlns:a16="http://schemas.microsoft.com/office/drawing/2014/main" id="{059DF34F-DFCA-46F4-B8E7-7294E7E9F973}"/>
            </a:ext>
          </a:extLst>
        </xdr:cNvPr>
        <xdr:cNvSpPr/>
      </xdr:nvSpPr>
      <xdr:spPr>
        <a:xfrm>
          <a:off x="12125325" y="447675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371476</xdr:colOff>
      <xdr:row>22</xdr:row>
      <xdr:rowOff>66674</xdr:rowOff>
    </xdr:from>
    <xdr:to>
      <xdr:col>25</xdr:col>
      <xdr:colOff>104776</xdr:colOff>
      <xdr:row>26</xdr:row>
      <xdr:rowOff>104774</xdr:rowOff>
    </xdr:to>
    <xdr:sp macro="" textlink="">
      <xdr:nvSpPr>
        <xdr:cNvPr id="7" name="正方形/長方形 6">
          <a:extLst>
            <a:ext uri="{FF2B5EF4-FFF2-40B4-BE49-F238E27FC236}">
              <a16:creationId xmlns:a16="http://schemas.microsoft.com/office/drawing/2014/main" id="{5AC2C7E8-1C64-4F2E-B969-CF30452428DE}"/>
            </a:ext>
          </a:extLst>
        </xdr:cNvPr>
        <xdr:cNvSpPr/>
      </xdr:nvSpPr>
      <xdr:spPr>
        <a:xfrm>
          <a:off x="12125326" y="557212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371475</xdr:colOff>
      <xdr:row>27</xdr:row>
      <xdr:rowOff>114299</xdr:rowOff>
    </xdr:from>
    <xdr:to>
      <xdr:col>30</xdr:col>
      <xdr:colOff>152400</xdr:colOff>
      <xdr:row>35</xdr:row>
      <xdr:rowOff>38099</xdr:rowOff>
    </xdr:to>
    <xdr:sp macro="" textlink="">
      <xdr:nvSpPr>
        <xdr:cNvPr id="8" name="正方形/長方形 7">
          <a:extLst>
            <a:ext uri="{FF2B5EF4-FFF2-40B4-BE49-F238E27FC236}">
              <a16:creationId xmlns:a16="http://schemas.microsoft.com/office/drawing/2014/main" id="{4DDFE13E-06A0-4C3E-84A3-0DC598A05A2C}"/>
            </a:ext>
          </a:extLst>
        </xdr:cNvPr>
        <xdr:cNvSpPr/>
      </xdr:nvSpPr>
      <xdr:spPr>
        <a:xfrm>
          <a:off x="12125325" y="681037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247650</xdr:colOff>
      <xdr:row>21</xdr:row>
      <xdr:rowOff>152400</xdr:rowOff>
    </xdr:from>
    <xdr:to>
      <xdr:col>6</xdr:col>
      <xdr:colOff>384810</xdr:colOff>
      <xdr:row>28</xdr:row>
      <xdr:rowOff>99172</xdr:rowOff>
    </xdr:to>
    <xdr:sp macro="" textlink="">
      <xdr:nvSpPr>
        <xdr:cNvPr id="2" name="正方形/長方形 1">
          <a:extLst>
            <a:ext uri="{FF2B5EF4-FFF2-40B4-BE49-F238E27FC236}">
              <a16:creationId xmlns:a16="http://schemas.microsoft.com/office/drawing/2014/main" id="{499E3E07-56C6-4C24-9CCC-281F430F7423}"/>
            </a:ext>
          </a:extLst>
        </xdr:cNvPr>
        <xdr:cNvSpPr/>
      </xdr:nvSpPr>
      <xdr:spPr>
        <a:xfrm>
          <a:off x="247650" y="6829425"/>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・コロナ患者の入院医療に携わる医師や看護師等の使用分が対象です。コロナ以外の入院患者への対応や一般外来で使用するものと区別してください。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511933</xdr:colOff>
      <xdr:row>3</xdr:row>
      <xdr:rowOff>70598</xdr:rowOff>
    </xdr:from>
    <xdr:to>
      <xdr:col>20</xdr:col>
      <xdr:colOff>289673</xdr:colOff>
      <xdr:row>17</xdr:row>
      <xdr:rowOff>332816</xdr:rowOff>
    </xdr:to>
    <xdr:pic>
      <xdr:nvPicPr>
        <xdr:cNvPr id="3" name="図 2">
          <a:extLst>
            <a:ext uri="{FF2B5EF4-FFF2-40B4-BE49-F238E27FC236}">
              <a16:creationId xmlns:a16="http://schemas.microsoft.com/office/drawing/2014/main" id="{E36B8060-ADBA-4FE0-B138-931633DB3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6083" y="804023"/>
          <a:ext cx="7321540" cy="4796118"/>
        </a:xfrm>
        <a:prstGeom prst="rect">
          <a:avLst/>
        </a:prstGeom>
        <a:solidFill>
          <a:schemeClr val="bg1"/>
        </a:solidFill>
      </xdr:spPr>
    </xdr:pic>
    <xdr:clientData/>
  </xdr:twoCellAnchor>
  <xdr:twoCellAnchor>
    <xdr:from>
      <xdr:col>8</xdr:col>
      <xdr:colOff>504825</xdr:colOff>
      <xdr:row>3</xdr:row>
      <xdr:rowOff>22972</xdr:rowOff>
    </xdr:from>
    <xdr:to>
      <xdr:col>12</xdr:col>
      <xdr:colOff>85727</xdr:colOff>
      <xdr:row>5</xdr:row>
      <xdr:rowOff>194422</xdr:rowOff>
    </xdr:to>
    <xdr:sp macro="" textlink="">
      <xdr:nvSpPr>
        <xdr:cNvPr id="4" name="テキスト ボックス 3">
          <a:extLst>
            <a:ext uri="{FF2B5EF4-FFF2-40B4-BE49-F238E27FC236}">
              <a16:creationId xmlns:a16="http://schemas.microsoft.com/office/drawing/2014/main" id="{BD5B1A7E-DA0B-4CE5-8F08-4D8D643B4966}"/>
            </a:ext>
          </a:extLst>
        </xdr:cNvPr>
        <xdr:cNvSpPr txBox="1"/>
      </xdr:nvSpPr>
      <xdr:spPr>
        <a:xfrm>
          <a:off x="10848975" y="756397"/>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17</xdr:col>
      <xdr:colOff>625850</xdr:colOff>
      <xdr:row>8</xdr:row>
      <xdr:rowOff>51547</xdr:rowOff>
    </xdr:from>
    <xdr:to>
      <xdr:col>21</xdr:col>
      <xdr:colOff>625850</xdr:colOff>
      <xdr:row>10</xdr:row>
      <xdr:rowOff>327772</xdr:rowOff>
    </xdr:to>
    <xdr:sp macro="" textlink="">
      <xdr:nvSpPr>
        <xdr:cNvPr id="5" name="吹き出し: 四角形 4">
          <a:extLst>
            <a:ext uri="{FF2B5EF4-FFF2-40B4-BE49-F238E27FC236}">
              <a16:creationId xmlns:a16="http://schemas.microsoft.com/office/drawing/2014/main" id="{8DC0D6B2-CC44-46FC-A0B3-B91841EEC140}"/>
            </a:ext>
          </a:extLst>
        </xdr:cNvPr>
        <xdr:cNvSpPr/>
      </xdr:nvSpPr>
      <xdr:spPr>
        <a:xfrm>
          <a:off x="16456400" y="2089897"/>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令和５年５月８日～９月３０日の入院診療日数（最大１４６日）です。</a:t>
          </a:r>
        </a:p>
      </xdr:txBody>
    </xdr:sp>
    <xdr:clientData/>
  </xdr:twoCellAnchor>
  <xdr:twoCellAnchor>
    <xdr:from>
      <xdr:col>10</xdr:col>
      <xdr:colOff>597273</xdr:colOff>
      <xdr:row>16</xdr:row>
      <xdr:rowOff>213472</xdr:rowOff>
    </xdr:from>
    <xdr:to>
      <xdr:col>15</xdr:col>
      <xdr:colOff>235324</xdr:colOff>
      <xdr:row>20</xdr:row>
      <xdr:rowOff>327772</xdr:rowOff>
    </xdr:to>
    <xdr:sp macro="" textlink="">
      <xdr:nvSpPr>
        <xdr:cNvPr id="6" name="吹き出し: 四角形 5">
          <a:extLst>
            <a:ext uri="{FF2B5EF4-FFF2-40B4-BE49-F238E27FC236}">
              <a16:creationId xmlns:a16="http://schemas.microsoft.com/office/drawing/2014/main" id="{E8778743-437D-4149-93A9-683A4AF0F578}"/>
            </a:ext>
          </a:extLst>
        </xdr:cNvPr>
        <xdr:cNvSpPr/>
      </xdr:nvSpPr>
      <xdr:spPr>
        <a:xfrm>
          <a:off x="11627223" y="5128372"/>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17</xdr:col>
      <xdr:colOff>266700</xdr:colOff>
      <xdr:row>0</xdr:row>
      <xdr:rowOff>28575</xdr:rowOff>
    </xdr:from>
    <xdr:to>
      <xdr:col>20</xdr:col>
      <xdr:colOff>533400</xdr:colOff>
      <xdr:row>4</xdr:row>
      <xdr:rowOff>171450</xdr:rowOff>
    </xdr:to>
    <xdr:sp macro="" textlink="">
      <xdr:nvSpPr>
        <xdr:cNvPr id="7" name="吹き出し: 四角形 6">
          <a:extLst>
            <a:ext uri="{FF2B5EF4-FFF2-40B4-BE49-F238E27FC236}">
              <a16:creationId xmlns:a16="http://schemas.microsoft.com/office/drawing/2014/main" id="{57582C7A-9F17-4B9E-AAB1-00ABA4AF607D}"/>
            </a:ext>
          </a:extLst>
        </xdr:cNvPr>
        <xdr:cNvSpPr/>
      </xdr:nvSpPr>
      <xdr:spPr>
        <a:xfrm>
          <a:off x="16097250" y="28575"/>
          <a:ext cx="2324100" cy="1114425"/>
        </a:xfrm>
        <a:prstGeom prst="wedgeRectCallout">
          <a:avLst>
            <a:gd name="adj1" fmla="val 25973"/>
            <a:gd name="adj2" fmla="val 9155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コロナ患者の入院医療に携わる従事者のみが対象です。</a:t>
          </a:r>
          <a:endParaRPr kumimoji="1" lang="en-US" altLang="ja-JP" sz="1100" b="1">
            <a:solidFill>
              <a:srgbClr val="FF0000"/>
            </a:solidFill>
          </a:endParaRPr>
        </a:p>
        <a:p>
          <a:pPr algn="l"/>
          <a:r>
            <a:rPr kumimoji="1" lang="ja-JP" altLang="en-US" sz="1100" b="1">
              <a:solidFill>
                <a:srgbClr val="FF0000"/>
              </a:solidFill>
            </a:rPr>
            <a:t>（事務職員等も対象です。）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222250</xdr:colOff>
      <xdr:row>10</xdr:row>
      <xdr:rowOff>190500</xdr:rowOff>
    </xdr:from>
    <xdr:to>
      <xdr:col>23</xdr:col>
      <xdr:colOff>612775</xdr:colOff>
      <xdr:row>12</xdr:row>
      <xdr:rowOff>349250</xdr:rowOff>
    </xdr:to>
    <xdr:sp macro="" textlink="">
      <xdr:nvSpPr>
        <xdr:cNvPr id="2" name="正方形/長方形 1">
          <a:extLst>
            <a:ext uri="{FF2B5EF4-FFF2-40B4-BE49-F238E27FC236}">
              <a16:creationId xmlns:a16="http://schemas.microsoft.com/office/drawing/2014/main" id="{8E2CD25D-C7DF-419D-B087-93A8E5216302}"/>
            </a:ext>
          </a:extLst>
        </xdr:cNvPr>
        <xdr:cNvSpPr/>
      </xdr:nvSpPr>
      <xdr:spPr>
        <a:xfrm>
          <a:off x="7350125"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533400</xdr:colOff>
      <xdr:row>12</xdr:row>
      <xdr:rowOff>235324</xdr:rowOff>
    </xdr:from>
    <xdr:to>
      <xdr:col>29</xdr:col>
      <xdr:colOff>197223</xdr:colOff>
      <xdr:row>23</xdr:row>
      <xdr:rowOff>190500</xdr:rowOff>
    </xdr:to>
    <xdr:sp macro="" textlink="">
      <xdr:nvSpPr>
        <xdr:cNvPr id="2" name="吹き出し: 四角形 1">
          <a:extLst>
            <a:ext uri="{FF2B5EF4-FFF2-40B4-BE49-F238E27FC236}">
              <a16:creationId xmlns:a16="http://schemas.microsoft.com/office/drawing/2014/main" id="{77371771-3D6F-481C-ACBA-8E31A0442990}"/>
            </a:ext>
          </a:extLst>
        </xdr:cNvPr>
        <xdr:cNvSpPr/>
      </xdr:nvSpPr>
      <xdr:spPr>
        <a:xfrm>
          <a:off x="8500782" y="3193677"/>
          <a:ext cx="4370294" cy="311523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a:t>
          </a:r>
          <a:r>
            <a:rPr kumimoji="1" lang="en-US" altLang="ja-JP" sz="1200" b="1">
              <a:solidFill>
                <a:srgbClr val="FF0000"/>
              </a:solidFill>
            </a:rPr>
            <a:t>4</a:t>
          </a:r>
          <a:r>
            <a:rPr kumimoji="1" lang="ja-JP" altLang="en-US" sz="1200" b="1">
              <a:solidFill>
                <a:srgbClr val="FF0000"/>
              </a:solidFill>
            </a:rPr>
            <a:t>年度以前に整備した設備を追加整備する場合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例）人工呼吸器</a:t>
          </a:r>
          <a:endParaRPr kumimoji="1" lang="en-US" altLang="ja-JP" sz="1200" b="0">
            <a:solidFill>
              <a:srgbClr val="FF0000"/>
            </a:solidFill>
          </a:endParaRPr>
        </a:p>
        <a:p>
          <a:pPr algn="l"/>
          <a:r>
            <a:rPr kumimoji="1" lang="ja-JP" altLang="en-US" sz="1200" b="0">
              <a:solidFill>
                <a:srgbClr val="FF0000"/>
              </a:solidFill>
            </a:rPr>
            <a:t>令和</a:t>
          </a:r>
          <a:r>
            <a:rPr kumimoji="1" lang="en-US" altLang="ja-JP" sz="1200" b="0">
              <a:solidFill>
                <a:srgbClr val="FF0000"/>
              </a:solidFill>
            </a:rPr>
            <a:t>3</a:t>
          </a:r>
          <a:r>
            <a:rPr kumimoji="1" lang="ja-JP" altLang="en-US" sz="1200" b="0">
              <a:solidFill>
                <a:srgbClr val="FF0000"/>
              </a:solidFill>
            </a:rPr>
            <a:t>年度　１台、令和</a:t>
          </a:r>
          <a:r>
            <a:rPr kumimoji="1" lang="en-US" altLang="ja-JP" sz="1200" b="0">
              <a:solidFill>
                <a:srgbClr val="FF0000"/>
              </a:solidFill>
            </a:rPr>
            <a:t>4</a:t>
          </a:r>
          <a:r>
            <a:rPr kumimoji="1" lang="ja-JP" altLang="en-US" sz="1200" b="0">
              <a:solidFill>
                <a:srgbClr val="FF0000"/>
              </a:solidFill>
            </a:rPr>
            <a:t>年度　１台を整備し、人工呼吸器対応が必要な患者の受入を行ってきた。しかし、ピーク時には人工呼吸器対応の患者（</a:t>
          </a:r>
          <a:r>
            <a:rPr kumimoji="1" lang="en-US" altLang="ja-JP" sz="1200" b="0">
              <a:solidFill>
                <a:srgbClr val="FF0000"/>
              </a:solidFill>
            </a:rPr>
            <a:t>5</a:t>
          </a:r>
          <a:r>
            <a:rPr kumimoji="1" lang="ja-JP" altLang="en-US" sz="1200" b="0">
              <a:solidFill>
                <a:srgbClr val="FF0000"/>
              </a:solidFill>
            </a:rPr>
            <a:t>人）が多く、コロナ患者用の人工呼吸器が足りなかったことから、他院への転院や他病棟へ転棟させることで対応してきたところ。</a:t>
          </a:r>
          <a:endParaRPr kumimoji="1" lang="en-US" altLang="ja-JP" sz="1200" b="0">
            <a:solidFill>
              <a:srgbClr val="FF0000"/>
            </a:solidFill>
          </a:endParaRPr>
        </a:p>
        <a:p>
          <a:pPr algn="l"/>
          <a:r>
            <a:rPr kumimoji="1" lang="ja-JP" altLang="en-US" sz="1200" b="0">
              <a:solidFill>
                <a:srgbClr val="FF0000"/>
              </a:solidFill>
            </a:rPr>
            <a:t>そのようなことも踏まえて、新たに２台の人工呼吸器を整備し、人工呼吸器が必要な患者への対応を強化する必要があるため。</a:t>
          </a:r>
          <a:endParaRPr kumimoji="1" lang="en-US" altLang="ja-JP" sz="1200" b="0">
            <a:solidFill>
              <a:srgbClr val="FF0000"/>
            </a:solidFill>
          </a:endParaRPr>
        </a:p>
        <a:p>
          <a:pPr algn="l"/>
          <a:endParaRPr kumimoji="1" lang="en-US" altLang="ja-JP" sz="1200" b="1">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22</xdr:col>
      <xdr:colOff>567018</xdr:colOff>
      <xdr:row>28</xdr:row>
      <xdr:rowOff>179295</xdr:rowOff>
    </xdr:from>
    <xdr:to>
      <xdr:col>29</xdr:col>
      <xdr:colOff>230841</xdr:colOff>
      <xdr:row>40</xdr:row>
      <xdr:rowOff>145678</xdr:rowOff>
    </xdr:to>
    <xdr:sp macro="" textlink="">
      <xdr:nvSpPr>
        <xdr:cNvPr id="3" name="吹き出し: 四角形 2">
          <a:extLst>
            <a:ext uri="{FF2B5EF4-FFF2-40B4-BE49-F238E27FC236}">
              <a16:creationId xmlns:a16="http://schemas.microsoft.com/office/drawing/2014/main" id="{CF69BA43-4108-431A-9026-82094C0F52B4}"/>
            </a:ext>
          </a:extLst>
        </xdr:cNvPr>
        <xdr:cNvSpPr/>
      </xdr:nvSpPr>
      <xdr:spPr>
        <a:xfrm>
          <a:off x="8534400" y="7810501"/>
          <a:ext cx="4370294" cy="3372971"/>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a:t>
          </a:r>
          <a:endParaRPr kumimoji="1" lang="en-US" altLang="ja-JP" sz="1200" b="0">
            <a:solidFill>
              <a:srgbClr val="FF0000"/>
            </a:solidFill>
          </a:endParaRPr>
        </a:p>
        <a:p>
          <a:pPr algn="l"/>
          <a:r>
            <a:rPr kumimoji="1" lang="ja-JP" altLang="en-US" sz="1200">
              <a:solidFill>
                <a:srgbClr val="FF0000"/>
              </a:solidFill>
            </a:rPr>
            <a:t>これまでは、確保病床として、病棟単位でコロナ患者の入院管理を行ってきたが、５類移行後は、確保病床以外でもコロナ患者の入院対応が行う必要がり、確保病床とは別に５室コロナ対応できる病床を用意する予定。</a:t>
          </a:r>
          <a:endParaRPr kumimoji="1" lang="en-US" altLang="ja-JP" sz="1200">
            <a:solidFill>
              <a:srgbClr val="FF0000"/>
            </a:solidFill>
          </a:endParaRPr>
        </a:p>
        <a:p>
          <a:pPr algn="l"/>
          <a:r>
            <a:rPr kumimoji="1" lang="ja-JP" altLang="en-US" sz="1200">
              <a:solidFill>
                <a:srgbClr val="FF0000"/>
              </a:solidFill>
            </a:rPr>
            <a:t>新たに用意する５室に</a:t>
          </a:r>
          <a:r>
            <a:rPr kumimoji="1" lang="en-US" altLang="ja-JP" sz="1200">
              <a:solidFill>
                <a:srgbClr val="FF0000"/>
              </a:solidFill>
            </a:rPr>
            <a:t>HEPA</a:t>
          </a:r>
          <a:r>
            <a:rPr kumimoji="1" lang="ja-JP" altLang="en-US" sz="1200">
              <a:solidFill>
                <a:srgbClr val="FF0000"/>
              </a:solidFill>
            </a:rPr>
            <a:t>フィルター空気清浄機を各病室に設置することで、院内感染の拡大を防ぎながら、確保病床外の病床でもコロナ患者の入院管理を適切に行えるようにするため。</a:t>
          </a:r>
        </a:p>
      </xdr:txBody>
    </xdr:sp>
    <xdr:clientData/>
  </xdr:twoCellAnchor>
  <xdr:twoCellAnchor>
    <xdr:from>
      <xdr:col>22</xdr:col>
      <xdr:colOff>504264</xdr:colOff>
      <xdr:row>24</xdr:row>
      <xdr:rowOff>273424</xdr:rowOff>
    </xdr:from>
    <xdr:to>
      <xdr:col>29</xdr:col>
      <xdr:colOff>217394</xdr:colOff>
      <xdr:row>27</xdr:row>
      <xdr:rowOff>107240</xdr:rowOff>
    </xdr:to>
    <xdr:sp macro="" textlink="">
      <xdr:nvSpPr>
        <xdr:cNvPr id="4" name="吹き出し: 四角形 3">
          <a:extLst>
            <a:ext uri="{FF2B5EF4-FFF2-40B4-BE49-F238E27FC236}">
              <a16:creationId xmlns:a16="http://schemas.microsoft.com/office/drawing/2014/main" id="{80CA944F-FE61-4551-9079-69F674002304}"/>
            </a:ext>
          </a:extLst>
        </xdr:cNvPr>
        <xdr:cNvSpPr/>
      </xdr:nvSpPr>
      <xdr:spPr>
        <a:xfrm>
          <a:off x="8471646" y="6694395"/>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336176</xdr:colOff>
      <xdr:row>24</xdr:row>
      <xdr:rowOff>235323</xdr:rowOff>
    </xdr:from>
    <xdr:to>
      <xdr:col>32</xdr:col>
      <xdr:colOff>481851</xdr:colOff>
      <xdr:row>35</xdr:row>
      <xdr:rowOff>212912</xdr:rowOff>
    </xdr:to>
    <xdr:sp macro="" textlink="">
      <xdr:nvSpPr>
        <xdr:cNvPr id="2" name="吹き出し: 四角形 1">
          <a:extLst>
            <a:ext uri="{FF2B5EF4-FFF2-40B4-BE49-F238E27FC236}">
              <a16:creationId xmlns:a16="http://schemas.microsoft.com/office/drawing/2014/main" id="{F46254CA-0DA9-4E1C-B2D6-F6639EF5F953}"/>
            </a:ext>
          </a:extLst>
        </xdr:cNvPr>
        <xdr:cNvSpPr/>
      </xdr:nvSpPr>
      <xdr:spPr>
        <a:xfrm>
          <a:off x="8718176" y="6275294"/>
          <a:ext cx="5524499" cy="2599765"/>
        </a:xfrm>
        <a:prstGeom prst="wedgeRectCallout">
          <a:avLst>
            <a:gd name="adj1" fmla="val -75449"/>
            <a:gd name="adj2" fmla="val -1663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a:t>
          </a:r>
          <a:r>
            <a:rPr kumimoji="1" lang="ja-JP" altLang="en-US" sz="1200" b="1">
              <a:solidFill>
                <a:srgbClr val="FF0000"/>
              </a:solidFill>
            </a:rPr>
            <a:t>記載例</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例）体外式膜型人工肺</a:t>
          </a:r>
          <a:endParaRPr kumimoji="1" lang="en-US" altLang="ja-JP" sz="1200" b="1">
            <a:solidFill>
              <a:srgbClr val="FF0000"/>
            </a:solidFill>
          </a:endParaRPr>
        </a:p>
        <a:p>
          <a:pPr algn="l"/>
          <a:r>
            <a:rPr kumimoji="1" lang="ja-JP" altLang="en-US" sz="1200" b="1">
              <a:solidFill>
                <a:srgbClr val="FF0000"/>
              </a:solidFill>
            </a:rPr>
            <a:t>　体外式膜型人工肺を整備するにあたり、リースの場合１年間で</a:t>
          </a:r>
          <a:r>
            <a:rPr kumimoji="1" lang="en-US" altLang="ja-JP" sz="1200" b="1">
              <a:solidFill>
                <a:srgbClr val="FF0000"/>
              </a:solidFill>
            </a:rPr>
            <a:t>15,000,000</a:t>
          </a:r>
          <a:r>
            <a:rPr kumimoji="1" lang="ja-JP" altLang="en-US" sz="1200" b="1">
              <a:solidFill>
                <a:srgbClr val="FF0000"/>
              </a:solidFill>
            </a:rPr>
            <a:t>円であるが、購入の場合は</a:t>
          </a:r>
          <a:r>
            <a:rPr kumimoji="1" lang="en-US" altLang="ja-JP" sz="1200" b="1">
              <a:solidFill>
                <a:srgbClr val="FF0000"/>
              </a:solidFill>
            </a:rPr>
            <a:t>14,000,000</a:t>
          </a:r>
          <a:r>
            <a:rPr kumimoji="1" lang="ja-JP" altLang="en-US" sz="1200" b="1">
              <a:solidFill>
                <a:srgbClr val="FF0000"/>
              </a:solidFill>
            </a:rPr>
            <a:t>円で購入できるため。</a:t>
          </a:r>
          <a:endParaRPr kumimoji="1" lang="en-US" altLang="ja-JP" sz="1200" b="1">
            <a:solidFill>
              <a:srgbClr val="FF0000"/>
            </a:solidFill>
          </a:endParaRPr>
        </a:p>
        <a:p>
          <a:pPr algn="l"/>
          <a:r>
            <a:rPr kumimoji="1" lang="ja-JP" altLang="en-US" sz="1200" b="1">
              <a:solidFill>
                <a:srgbClr val="FF0000"/>
              </a:solidFill>
            </a:rPr>
            <a:t>　なお、奈良県新型コロナウイルス感染症緊急包括支援事業補助金（医療分）交付要綱を遵守し、財産処分が必要な場合は適切な手続きを行います。</a:t>
          </a:r>
          <a:endParaRPr kumimoji="1" lang="en-US" altLang="ja-JP" sz="1200" b="1">
            <a:solidFill>
              <a:srgbClr val="FF0000"/>
            </a:solidFill>
          </a:endParaRPr>
        </a:p>
        <a:p>
          <a:pPr algn="l"/>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リースより購入が安価であることを証する見積書の添付をお願いします。</a:t>
          </a:r>
          <a:endParaRPr kumimoji="1" lang="en-US" altLang="ja-JP" sz="1200" b="1">
            <a:solidFill>
              <a:srgbClr val="FF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customFormat="1" ht="27" customHeight="1">
      <c r="B1" s="251" t="s">
        <v>313</v>
      </c>
      <c r="C1" s="251"/>
      <c r="D1" s="252" t="s">
        <v>350</v>
      </c>
      <c r="E1" s="252"/>
      <c r="F1" s="252"/>
      <c r="G1" s="252"/>
      <c r="H1" s="252"/>
      <c r="I1" s="252"/>
      <c r="J1" s="252"/>
    </row>
    <row r="2" spans="2:11" customFormat="1">
      <c r="J2" t="s">
        <v>383</v>
      </c>
    </row>
    <row r="3" spans="2:11">
      <c r="B3" s="229" t="s">
        <v>94</v>
      </c>
      <c r="C3" s="229"/>
      <c r="D3" s="5"/>
      <c r="E3" s="5"/>
      <c r="F3" s="5"/>
      <c r="G3" s="5"/>
      <c r="H3" s="5"/>
      <c r="I3" s="5"/>
      <c r="J3" s="5"/>
    </row>
    <row r="4" spans="2:11" ht="34.9" customHeight="1">
      <c r="B4" s="7" t="s">
        <v>95</v>
      </c>
      <c r="C4" s="7"/>
      <c r="D4" s="5"/>
      <c r="E4" s="5"/>
      <c r="F4" s="5"/>
      <c r="G4" s="5"/>
      <c r="H4" s="5"/>
      <c r="I4" s="5"/>
      <c r="J4" s="5"/>
    </row>
    <row r="5" spans="2:11" ht="34.9" customHeight="1">
      <c r="B5" s="230" t="s">
        <v>96</v>
      </c>
      <c r="C5" s="231"/>
      <c r="D5" s="232"/>
      <c r="E5" s="233"/>
      <c r="F5" s="233"/>
      <c r="G5" s="233"/>
      <c r="H5" s="233"/>
      <c r="I5" s="233"/>
      <c r="J5" s="233"/>
    </row>
    <row r="6" spans="2:11" ht="34.9" customHeight="1">
      <c r="B6" s="230" t="s">
        <v>97</v>
      </c>
      <c r="C6" s="231"/>
      <c r="D6" s="232"/>
      <c r="E6" s="233"/>
      <c r="F6" s="233"/>
      <c r="G6" s="233"/>
      <c r="H6" s="233"/>
      <c r="I6" s="233"/>
      <c r="J6" s="233"/>
      <c r="K6" s="226" t="s">
        <v>372</v>
      </c>
    </row>
    <row r="7" spans="2:11" ht="34.9" customHeight="1">
      <c r="B7" s="230" t="s">
        <v>98</v>
      </c>
      <c r="C7" s="231"/>
      <c r="D7" s="232"/>
      <c r="E7" s="233"/>
      <c r="F7" s="233"/>
      <c r="G7" s="233"/>
      <c r="H7" s="233"/>
      <c r="I7" s="233"/>
      <c r="J7" s="233"/>
      <c r="K7" s="226" t="s">
        <v>373</v>
      </c>
    </row>
    <row r="8" spans="2:11" ht="34.9" customHeight="1">
      <c r="B8" s="247" t="s">
        <v>71</v>
      </c>
      <c r="C8" s="231"/>
      <c r="D8" s="232"/>
      <c r="E8" s="233"/>
      <c r="F8" s="233"/>
      <c r="G8" s="233"/>
      <c r="H8" s="233"/>
      <c r="I8" s="233"/>
      <c r="J8" s="233"/>
      <c r="K8" s="226" t="s">
        <v>374</v>
      </c>
    </row>
    <row r="9" spans="2:11" ht="34.9" customHeight="1">
      <c r="B9" s="247" t="s">
        <v>107</v>
      </c>
      <c r="C9" s="231"/>
      <c r="D9" s="232"/>
      <c r="E9" s="233"/>
      <c r="F9" s="233"/>
      <c r="G9" s="233"/>
      <c r="H9" s="233"/>
      <c r="I9" s="233"/>
      <c r="J9" s="233"/>
      <c r="K9" s="227"/>
    </row>
    <row r="10" spans="2:11" ht="34.9" customHeight="1">
      <c r="B10" s="248" t="s">
        <v>230</v>
      </c>
      <c r="C10" s="249"/>
      <c r="D10" s="250"/>
      <c r="E10" s="242"/>
      <c r="F10" s="242"/>
      <c r="G10" s="242"/>
      <c r="H10" s="242"/>
      <c r="I10" s="242"/>
      <c r="J10" s="242"/>
      <c r="K10" s="226" t="s">
        <v>375</v>
      </c>
    </row>
    <row r="11" spans="2:11" ht="34.9" customHeight="1">
      <c r="B11" s="261" t="s">
        <v>99</v>
      </c>
      <c r="C11" s="260" t="s">
        <v>100</v>
      </c>
      <c r="D11" s="241"/>
      <c r="E11" s="243"/>
      <c r="F11" s="244"/>
      <c r="G11" s="245"/>
      <c r="H11" s="8" t="s">
        <v>75</v>
      </c>
      <c r="I11" s="244"/>
      <c r="J11" s="245"/>
      <c r="K11" s="227"/>
    </row>
    <row r="12" spans="2:11" ht="34.9" customHeight="1">
      <c r="B12" s="261"/>
      <c r="C12" s="240" t="s">
        <v>101</v>
      </c>
      <c r="D12" s="241"/>
      <c r="E12" s="242"/>
      <c r="F12" s="242"/>
      <c r="G12" s="242"/>
      <c r="H12" s="242"/>
      <c r="I12" s="242"/>
      <c r="J12" s="242"/>
      <c r="K12" s="227"/>
    </row>
    <row r="13" spans="2:11" ht="34.9" customHeight="1">
      <c r="B13" s="261"/>
      <c r="C13" s="240" t="s">
        <v>102</v>
      </c>
      <c r="D13" s="241"/>
      <c r="E13" s="243"/>
      <c r="F13" s="244"/>
      <c r="G13" s="244"/>
      <c r="H13" s="244"/>
      <c r="I13" s="244"/>
      <c r="J13" s="245"/>
      <c r="K13" s="226" t="s">
        <v>376</v>
      </c>
    </row>
    <row r="14" spans="2:11" ht="40.15" customHeight="1">
      <c r="B14" s="261"/>
      <c r="C14" s="230" t="s">
        <v>103</v>
      </c>
      <c r="D14" s="232"/>
      <c r="E14" s="246"/>
      <c r="F14" s="242"/>
      <c r="G14" s="242"/>
      <c r="H14" s="242"/>
      <c r="I14" s="242"/>
      <c r="J14" s="242"/>
      <c r="K14" s="226" t="s">
        <v>377</v>
      </c>
    </row>
    <row r="15" spans="2:11" ht="34.9" customHeight="1">
      <c r="B15" s="234" t="s">
        <v>104</v>
      </c>
      <c r="C15" s="235"/>
      <c r="D15" s="10" t="s">
        <v>105</v>
      </c>
      <c r="E15" s="236"/>
      <c r="F15" s="236"/>
      <c r="G15" s="236"/>
      <c r="H15" s="236"/>
      <c r="I15" s="236"/>
      <c r="J15" s="236"/>
      <c r="K15" s="227"/>
    </row>
    <row r="16" spans="2:11" ht="34.9" customHeight="1">
      <c r="B16" s="235"/>
      <c r="C16" s="235"/>
      <c r="D16" s="10" t="s">
        <v>74</v>
      </c>
      <c r="E16" s="236"/>
      <c r="F16" s="236"/>
      <c r="G16" s="236"/>
      <c r="H16" s="236"/>
      <c r="I16" s="236"/>
      <c r="J16" s="236"/>
      <c r="K16" s="227"/>
    </row>
    <row r="17" spans="2:11" ht="34.9" customHeight="1">
      <c r="B17" s="235"/>
      <c r="C17" s="235"/>
      <c r="D17" s="11" t="s">
        <v>106</v>
      </c>
      <c r="E17" s="237"/>
      <c r="F17" s="238"/>
      <c r="G17" s="238"/>
      <c r="H17" s="238"/>
      <c r="I17" s="238"/>
      <c r="J17" s="239"/>
      <c r="K17" s="227"/>
    </row>
    <row r="18" spans="2:11" ht="34.9" customHeight="1">
      <c r="B18" s="253" t="s">
        <v>317</v>
      </c>
      <c r="C18" s="253"/>
      <c r="D18" s="10" t="s">
        <v>146</v>
      </c>
      <c r="E18" s="236"/>
      <c r="F18" s="236"/>
      <c r="G18" s="236"/>
      <c r="H18" s="236"/>
      <c r="I18" s="236"/>
      <c r="J18" s="236"/>
      <c r="K18" s="227"/>
    </row>
    <row r="19" spans="2:11" ht="34.9" customHeight="1">
      <c r="B19" s="253"/>
      <c r="C19" s="253"/>
      <c r="D19" s="10" t="s">
        <v>147</v>
      </c>
      <c r="E19" s="236"/>
      <c r="F19" s="236"/>
      <c r="G19" s="236"/>
      <c r="H19" s="236"/>
      <c r="I19" s="236"/>
      <c r="J19" s="236"/>
      <c r="K19" s="227"/>
    </row>
    <row r="20" spans="2:11" ht="34.9" customHeight="1">
      <c r="B20" s="253"/>
      <c r="C20" s="253"/>
      <c r="D20" s="10" t="s">
        <v>148</v>
      </c>
      <c r="E20" s="254"/>
      <c r="F20" s="255"/>
      <c r="G20" s="256" t="s">
        <v>325</v>
      </c>
      <c r="H20" s="257"/>
      <c r="I20" s="258"/>
      <c r="J20" s="259"/>
      <c r="K20" s="227"/>
    </row>
    <row r="21" spans="2:11" ht="34.9" customHeight="1">
      <c r="B21" s="253"/>
      <c r="C21" s="253"/>
      <c r="D21" s="9" t="s">
        <v>150</v>
      </c>
      <c r="E21" s="236"/>
      <c r="F21" s="236"/>
      <c r="G21" s="236"/>
      <c r="H21" s="236"/>
      <c r="I21" s="236"/>
      <c r="J21" s="236"/>
      <c r="K21" s="226" t="s">
        <v>378</v>
      </c>
    </row>
    <row r="22" spans="2:11" ht="34.9" customHeight="1">
      <c r="B22" s="253"/>
      <c r="C22" s="253"/>
      <c r="D22" s="11" t="s">
        <v>149</v>
      </c>
      <c r="E22" s="237"/>
      <c r="F22" s="238"/>
      <c r="G22" s="238"/>
      <c r="H22" s="238"/>
      <c r="I22" s="238"/>
      <c r="J22" s="239"/>
    </row>
  </sheetData>
  <sheetProtection algorithmName="SHA-512" hashValue="eBdzq9xqpprEHb9uZwa5isiTzgJirwSgud6msJXlErTtu5YrdtTwbb8+DqnUx9sgzK6Ox/y/WreBSK/2Fb9RPQ==" saltValue="beU1IPn+o/J5AX0MC/1Vtw==" spinCount="100000" sheet="1" selectLockedCells="1"/>
  <mergeCells count="37">
    <mergeCell ref="B1:C1"/>
    <mergeCell ref="D1:J1"/>
    <mergeCell ref="B18:C22"/>
    <mergeCell ref="E18:J18"/>
    <mergeCell ref="E21:J21"/>
    <mergeCell ref="E22:J22"/>
    <mergeCell ref="E19:J19"/>
    <mergeCell ref="E20:F20"/>
    <mergeCell ref="G20:H20"/>
    <mergeCell ref="I20:J20"/>
    <mergeCell ref="C11:D11"/>
    <mergeCell ref="E11:G11"/>
    <mergeCell ref="B11:B14"/>
    <mergeCell ref="I11:J11"/>
    <mergeCell ref="B8:D8"/>
    <mergeCell ref="E8:J8"/>
    <mergeCell ref="E10:J10"/>
    <mergeCell ref="B6:D6"/>
    <mergeCell ref="E6:J6"/>
    <mergeCell ref="B7:D7"/>
    <mergeCell ref="E7:J7"/>
    <mergeCell ref="B3:C3"/>
    <mergeCell ref="B5:D5"/>
    <mergeCell ref="E5:J5"/>
    <mergeCell ref="B15:C17"/>
    <mergeCell ref="E15:J15"/>
    <mergeCell ref="E16:J16"/>
    <mergeCell ref="E17:J17"/>
    <mergeCell ref="C12:D12"/>
    <mergeCell ref="E12:J12"/>
    <mergeCell ref="C13:D13"/>
    <mergeCell ref="E13:J13"/>
    <mergeCell ref="C14:D14"/>
    <mergeCell ref="E14:J14"/>
    <mergeCell ref="B9:D9"/>
    <mergeCell ref="E9:J9"/>
    <mergeCell ref="B10:D10"/>
  </mergeCells>
  <phoneticPr fontId="3"/>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DAF7-23B9-4FD0-BD9C-4A4DBACADEFB}">
  <sheetPr>
    <tabColor rgb="FF92D050"/>
  </sheetPr>
  <dimension ref="A1:U43"/>
  <sheetViews>
    <sheetView showGridLines="0" view="pageBreakPreview" topLeftCell="A10" zoomScale="85" zoomScaleNormal="85" zoomScaleSheetLayoutView="85" workbookViewId="0">
      <selection activeCell="B9" sqref="B9:T11"/>
    </sheetView>
  </sheetViews>
  <sheetFormatPr defaultColWidth="8.75" defaultRowHeight="18.75"/>
  <cols>
    <col min="1" max="21" width="4.5" style="6" customWidth="1"/>
    <col min="22" max="16384" width="8.75" style="6"/>
  </cols>
  <sheetData>
    <row r="1" spans="1:21">
      <c r="A1" s="67"/>
      <c r="B1" s="67"/>
      <c r="C1" s="67"/>
      <c r="D1" s="67"/>
      <c r="E1" s="67"/>
      <c r="F1" s="67"/>
      <c r="G1" s="67"/>
      <c r="H1" s="67"/>
      <c r="I1" s="67"/>
      <c r="J1" s="67"/>
      <c r="K1" s="67"/>
      <c r="L1" s="67"/>
      <c r="M1" s="67"/>
      <c r="N1" s="67"/>
      <c r="O1" s="67"/>
      <c r="P1" s="67"/>
      <c r="Q1" s="67"/>
      <c r="R1" s="67"/>
      <c r="S1" s="67"/>
      <c r="T1" s="67"/>
      <c r="U1" s="67"/>
    </row>
    <row r="2" spans="1:21">
      <c r="A2" s="69"/>
      <c r="B2" s="69"/>
      <c r="C2" s="69"/>
      <c r="D2" s="69"/>
      <c r="E2" s="69"/>
      <c r="F2" s="69"/>
      <c r="G2" s="69"/>
      <c r="H2" s="69"/>
      <c r="I2" s="67"/>
      <c r="J2" s="67"/>
      <c r="K2" s="67"/>
      <c r="L2" s="67"/>
      <c r="M2" s="67"/>
      <c r="N2" s="67"/>
      <c r="O2" s="67"/>
      <c r="P2" s="67"/>
      <c r="Q2" s="67"/>
      <c r="R2" s="67"/>
      <c r="S2" s="67"/>
      <c r="T2" s="67"/>
      <c r="U2" s="68"/>
    </row>
    <row r="3" spans="1:21" ht="21">
      <c r="A3" s="368" t="s">
        <v>314</v>
      </c>
      <c r="B3" s="368"/>
      <c r="C3" s="368"/>
      <c r="D3" s="368"/>
      <c r="E3" s="368"/>
      <c r="F3" s="368"/>
      <c r="G3" s="368"/>
      <c r="H3" s="368"/>
      <c r="I3" s="369"/>
      <c r="J3" s="369"/>
      <c r="K3" s="369"/>
      <c r="L3" s="369"/>
      <c r="M3" s="369"/>
      <c r="N3" s="369"/>
      <c r="O3" s="369"/>
      <c r="P3" s="369"/>
      <c r="Q3" s="369"/>
      <c r="R3" s="369"/>
      <c r="S3" s="369"/>
      <c r="T3" s="369"/>
      <c r="U3" s="369"/>
    </row>
    <row r="4" spans="1:21" ht="21">
      <c r="A4" s="15"/>
      <c r="B4" s="15"/>
      <c r="C4" s="15"/>
      <c r="D4" s="15"/>
      <c r="E4" s="15"/>
      <c r="F4" s="15"/>
      <c r="G4" s="15"/>
      <c r="H4" s="15"/>
      <c r="I4" s="16"/>
      <c r="J4" s="16"/>
      <c r="K4" s="16"/>
      <c r="L4" s="16"/>
      <c r="M4" s="16"/>
      <c r="N4" s="16"/>
      <c r="O4" s="16"/>
      <c r="P4" s="16"/>
      <c r="Q4" s="16"/>
      <c r="R4" s="16"/>
      <c r="S4" s="16"/>
      <c r="T4" s="16"/>
      <c r="U4" s="16"/>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7" t="s">
        <v>91</v>
      </c>
      <c r="L6" s="375">
        <f>基本情報!E8</f>
        <v>0</v>
      </c>
      <c r="M6" s="375"/>
      <c r="N6" s="375"/>
      <c r="O6" s="375"/>
      <c r="P6" s="375"/>
      <c r="Q6" s="375"/>
      <c r="R6" s="375"/>
      <c r="S6" s="375"/>
      <c r="T6" s="375"/>
      <c r="U6" s="70"/>
    </row>
    <row r="7" spans="1:21">
      <c r="A7" s="18"/>
      <c r="B7" s="18"/>
      <c r="C7" s="18"/>
      <c r="D7" s="18"/>
      <c r="E7" s="18"/>
      <c r="F7" s="18"/>
      <c r="G7" s="18"/>
      <c r="H7" s="18"/>
      <c r="I7" s="18"/>
      <c r="J7" s="18"/>
      <c r="K7" s="18"/>
      <c r="L7" s="18"/>
      <c r="M7" s="18"/>
      <c r="N7" s="18"/>
      <c r="O7" s="18"/>
      <c r="P7" s="18"/>
      <c r="Q7" s="18"/>
      <c r="R7" s="18"/>
      <c r="S7" s="18"/>
      <c r="T7" s="18"/>
      <c r="U7" s="18"/>
    </row>
    <row r="8" spans="1:21">
      <c r="A8" s="71"/>
      <c r="B8" s="71"/>
      <c r="C8" s="71"/>
      <c r="D8" s="71"/>
      <c r="E8" s="71"/>
      <c r="F8" s="71"/>
      <c r="G8" s="71"/>
      <c r="H8" s="71"/>
      <c r="I8" s="71"/>
      <c r="J8" s="71"/>
      <c r="K8" s="71"/>
      <c r="L8" s="71"/>
      <c r="M8" s="71"/>
      <c r="N8" s="71"/>
      <c r="O8" s="71"/>
      <c r="P8" s="71"/>
      <c r="Q8" s="71"/>
      <c r="R8" s="71"/>
      <c r="S8" s="71"/>
      <c r="T8" s="71"/>
      <c r="U8" s="71"/>
    </row>
    <row r="9" spans="1:21">
      <c r="A9" s="71"/>
      <c r="B9" s="395" t="s">
        <v>345</v>
      </c>
      <c r="C9" s="395"/>
      <c r="D9" s="395"/>
      <c r="E9" s="395"/>
      <c r="F9" s="395"/>
      <c r="G9" s="395"/>
      <c r="H9" s="395"/>
      <c r="I9" s="395"/>
      <c r="J9" s="395"/>
      <c r="K9" s="395"/>
      <c r="L9" s="395"/>
      <c r="M9" s="395"/>
      <c r="N9" s="395"/>
      <c r="O9" s="395"/>
      <c r="P9" s="395"/>
      <c r="Q9" s="395"/>
      <c r="R9" s="395"/>
      <c r="S9" s="395"/>
      <c r="T9" s="395"/>
      <c r="U9" s="71"/>
    </row>
    <row r="10" spans="1:21">
      <c r="A10" s="71"/>
      <c r="B10" s="395"/>
      <c r="C10" s="395"/>
      <c r="D10" s="395"/>
      <c r="E10" s="395"/>
      <c r="F10" s="395"/>
      <c r="G10" s="395"/>
      <c r="H10" s="395"/>
      <c r="I10" s="395"/>
      <c r="J10" s="395"/>
      <c r="K10" s="395"/>
      <c r="L10" s="395"/>
      <c r="M10" s="395"/>
      <c r="N10" s="395"/>
      <c r="O10" s="395"/>
      <c r="P10" s="395"/>
      <c r="Q10" s="395"/>
      <c r="R10" s="395"/>
      <c r="S10" s="395"/>
      <c r="T10" s="395"/>
      <c r="U10" s="71"/>
    </row>
    <row r="11" spans="1:21">
      <c r="B11" s="395"/>
      <c r="C11" s="395"/>
      <c r="D11" s="395"/>
      <c r="E11" s="395"/>
      <c r="F11" s="395"/>
      <c r="G11" s="395"/>
      <c r="H11" s="395"/>
      <c r="I11" s="395"/>
      <c r="J11" s="395"/>
      <c r="K11" s="395"/>
      <c r="L11" s="395"/>
      <c r="M11" s="395"/>
      <c r="N11" s="395"/>
      <c r="O11" s="395"/>
      <c r="P11" s="395"/>
      <c r="Q11" s="395"/>
      <c r="R11" s="395"/>
      <c r="S11" s="395"/>
      <c r="T11" s="395"/>
    </row>
    <row r="12" spans="1:21" customFormat="1"/>
    <row r="13" spans="1:21" customFormat="1" ht="19.5">
      <c r="B13" s="396" t="s">
        <v>315</v>
      </c>
      <c r="C13" s="396"/>
      <c r="D13" s="396"/>
      <c r="E13" s="396"/>
      <c r="F13" s="396"/>
      <c r="G13" s="396"/>
      <c r="H13" s="396"/>
      <c r="I13" s="396"/>
      <c r="J13" s="396"/>
      <c r="K13" s="396"/>
      <c r="L13" s="396"/>
      <c r="M13" s="396"/>
      <c r="N13" s="396"/>
      <c r="O13" s="396"/>
      <c r="P13" s="396"/>
      <c r="Q13" s="396"/>
      <c r="R13" s="396"/>
      <c r="S13" s="396"/>
      <c r="T13" s="396"/>
    </row>
    <row r="14" spans="1:21" customFormat="1" ht="19.5">
      <c r="B14" s="158" t="s">
        <v>316</v>
      </c>
      <c r="C14" s="158"/>
      <c r="D14" s="158"/>
      <c r="E14" s="158"/>
      <c r="F14" s="158"/>
      <c r="G14" s="158"/>
      <c r="H14" s="158"/>
      <c r="I14" s="158"/>
      <c r="J14" s="158"/>
      <c r="K14" s="158"/>
      <c r="L14" s="158"/>
      <c r="M14" s="158"/>
      <c r="N14" s="158"/>
      <c r="O14" s="158"/>
      <c r="P14" s="158"/>
      <c r="Q14" s="158"/>
      <c r="R14" s="158"/>
      <c r="S14" s="158"/>
      <c r="T14" s="158"/>
    </row>
    <row r="15" spans="1:21" ht="19.5">
      <c r="B15" s="73"/>
      <c r="C15" s="73"/>
      <c r="D15" s="73"/>
      <c r="E15" s="73"/>
      <c r="F15" s="73"/>
      <c r="G15" s="73"/>
      <c r="H15" s="73"/>
      <c r="I15" s="73"/>
      <c r="J15" s="73"/>
      <c r="K15" s="73"/>
      <c r="L15" s="73"/>
      <c r="M15" s="73"/>
      <c r="N15" s="73"/>
      <c r="O15" s="73"/>
      <c r="P15" s="73"/>
      <c r="Q15" s="73"/>
      <c r="R15" s="73"/>
      <c r="S15" s="73"/>
      <c r="T15" s="73"/>
    </row>
    <row r="16" spans="1:21" ht="24.6" customHeight="1">
      <c r="B16" s="393" t="s">
        <v>211</v>
      </c>
      <c r="C16" s="393"/>
      <c r="D16" s="393"/>
      <c r="E16" s="393"/>
      <c r="F16" s="393"/>
      <c r="G16" s="393"/>
      <c r="H16" s="394"/>
      <c r="I16" s="394"/>
      <c r="J16" s="394"/>
      <c r="K16" s="394"/>
      <c r="L16" s="394"/>
      <c r="M16" s="394"/>
      <c r="N16" s="394"/>
      <c r="O16" s="394"/>
      <c r="P16" s="394"/>
      <c r="Q16" s="394"/>
      <c r="R16" s="394"/>
      <c r="S16" s="394"/>
      <c r="T16" s="394"/>
    </row>
    <row r="17" spans="2:20" ht="24.6" customHeight="1">
      <c r="B17" s="393"/>
      <c r="C17" s="393"/>
      <c r="D17" s="393"/>
      <c r="E17" s="393"/>
      <c r="F17" s="393"/>
      <c r="G17" s="393"/>
      <c r="H17" s="394"/>
      <c r="I17" s="394"/>
      <c r="J17" s="394"/>
      <c r="K17" s="394"/>
      <c r="L17" s="394"/>
      <c r="M17" s="394"/>
      <c r="N17" s="394"/>
      <c r="O17" s="394"/>
      <c r="P17" s="394"/>
      <c r="Q17" s="394"/>
      <c r="R17" s="394"/>
      <c r="S17" s="394"/>
      <c r="T17" s="394"/>
    </row>
    <row r="18" spans="2:20" ht="24.6" customHeight="1">
      <c r="B18" s="393"/>
      <c r="C18" s="393"/>
      <c r="D18" s="393"/>
      <c r="E18" s="393"/>
      <c r="F18" s="393"/>
      <c r="G18" s="393"/>
      <c r="H18" s="394"/>
      <c r="I18" s="394"/>
      <c r="J18" s="394"/>
      <c r="K18" s="394"/>
      <c r="L18" s="394"/>
      <c r="M18" s="394"/>
      <c r="N18" s="394"/>
      <c r="O18" s="394"/>
      <c r="P18" s="394"/>
      <c r="Q18" s="394"/>
      <c r="R18" s="394"/>
      <c r="S18" s="394"/>
      <c r="T18" s="394"/>
    </row>
    <row r="19" spans="2:20" ht="24.6" customHeight="1">
      <c r="B19" s="393" t="s">
        <v>186</v>
      </c>
      <c r="C19" s="393"/>
      <c r="D19" s="393"/>
      <c r="E19" s="393"/>
      <c r="F19" s="393"/>
      <c r="G19" s="393"/>
      <c r="H19" s="394"/>
      <c r="I19" s="394"/>
      <c r="J19" s="394"/>
      <c r="K19" s="394"/>
      <c r="L19" s="394"/>
      <c r="M19" s="394"/>
      <c r="N19" s="394"/>
      <c r="O19" s="394"/>
      <c r="P19" s="394"/>
      <c r="Q19" s="394"/>
      <c r="R19" s="394"/>
      <c r="S19" s="394"/>
      <c r="T19" s="394"/>
    </row>
    <row r="20" spans="2:20" ht="24.6" customHeight="1">
      <c r="B20" s="393"/>
      <c r="C20" s="393"/>
      <c r="D20" s="393"/>
      <c r="E20" s="393"/>
      <c r="F20" s="393"/>
      <c r="G20" s="393"/>
      <c r="H20" s="394"/>
      <c r="I20" s="394"/>
      <c r="J20" s="394"/>
      <c r="K20" s="394"/>
      <c r="L20" s="394"/>
      <c r="M20" s="394"/>
      <c r="N20" s="394"/>
      <c r="O20" s="394"/>
      <c r="P20" s="394"/>
      <c r="Q20" s="394"/>
      <c r="R20" s="394"/>
      <c r="S20" s="394"/>
      <c r="T20" s="394"/>
    </row>
    <row r="21" spans="2:20" ht="24.6" customHeight="1">
      <c r="B21" s="393"/>
      <c r="C21" s="393"/>
      <c r="D21" s="393"/>
      <c r="E21" s="393"/>
      <c r="F21" s="393"/>
      <c r="G21" s="393"/>
      <c r="H21" s="394"/>
      <c r="I21" s="394"/>
      <c r="J21" s="394"/>
      <c r="K21" s="394"/>
      <c r="L21" s="394"/>
      <c r="M21" s="394"/>
      <c r="N21" s="394"/>
      <c r="O21" s="394"/>
      <c r="P21" s="394"/>
      <c r="Q21" s="394"/>
      <c r="R21" s="394"/>
      <c r="S21" s="394"/>
      <c r="T21" s="394"/>
    </row>
    <row r="22" spans="2:20" ht="24.6" customHeight="1">
      <c r="B22" s="393" t="s">
        <v>111</v>
      </c>
      <c r="C22" s="393"/>
      <c r="D22" s="393"/>
      <c r="E22" s="393"/>
      <c r="F22" s="393"/>
      <c r="G22" s="393"/>
      <c r="H22" s="394"/>
      <c r="I22" s="394"/>
      <c r="J22" s="394"/>
      <c r="K22" s="394"/>
      <c r="L22" s="394"/>
      <c r="M22" s="394"/>
      <c r="N22" s="394"/>
      <c r="O22" s="394"/>
      <c r="P22" s="394"/>
      <c r="Q22" s="394"/>
      <c r="R22" s="394"/>
      <c r="S22" s="394"/>
      <c r="T22" s="394"/>
    </row>
    <row r="23" spans="2:20" ht="24.6" customHeight="1">
      <c r="B23" s="393"/>
      <c r="C23" s="393"/>
      <c r="D23" s="393"/>
      <c r="E23" s="393"/>
      <c r="F23" s="393"/>
      <c r="G23" s="393"/>
      <c r="H23" s="394"/>
      <c r="I23" s="394"/>
      <c r="J23" s="394"/>
      <c r="K23" s="394"/>
      <c r="L23" s="394"/>
      <c r="M23" s="394"/>
      <c r="N23" s="394"/>
      <c r="O23" s="394"/>
      <c r="P23" s="394"/>
      <c r="Q23" s="394"/>
      <c r="R23" s="394"/>
      <c r="S23" s="394"/>
      <c r="T23" s="394"/>
    </row>
    <row r="24" spans="2:20" ht="24.6" customHeight="1">
      <c r="B24" s="393"/>
      <c r="C24" s="393"/>
      <c r="D24" s="393"/>
      <c r="E24" s="393"/>
      <c r="F24" s="393"/>
      <c r="G24" s="393"/>
      <c r="H24" s="394"/>
      <c r="I24" s="394"/>
      <c r="J24" s="394"/>
      <c r="K24" s="394"/>
      <c r="L24" s="394"/>
      <c r="M24" s="394"/>
      <c r="N24" s="394"/>
      <c r="O24" s="394"/>
      <c r="P24" s="394"/>
      <c r="Q24" s="394"/>
      <c r="R24" s="394"/>
      <c r="S24" s="394"/>
      <c r="T24" s="394"/>
    </row>
    <row r="25" spans="2:20" ht="24.6" customHeight="1">
      <c r="B25" s="393" t="s">
        <v>212</v>
      </c>
      <c r="C25" s="393"/>
      <c r="D25" s="393"/>
      <c r="E25" s="393"/>
      <c r="F25" s="393"/>
      <c r="G25" s="393"/>
      <c r="H25" s="394"/>
      <c r="I25" s="394"/>
      <c r="J25" s="394"/>
      <c r="K25" s="394"/>
      <c r="L25" s="394"/>
      <c r="M25" s="394"/>
      <c r="N25" s="394"/>
      <c r="O25" s="394"/>
      <c r="P25" s="394"/>
      <c r="Q25" s="394"/>
      <c r="R25" s="394"/>
      <c r="S25" s="394"/>
      <c r="T25" s="394"/>
    </row>
    <row r="26" spans="2:20" ht="24.6" customHeight="1">
      <c r="B26" s="393"/>
      <c r="C26" s="393"/>
      <c r="D26" s="393"/>
      <c r="E26" s="393"/>
      <c r="F26" s="393"/>
      <c r="G26" s="393"/>
      <c r="H26" s="394"/>
      <c r="I26" s="394"/>
      <c r="J26" s="394"/>
      <c r="K26" s="394"/>
      <c r="L26" s="394"/>
      <c r="M26" s="394"/>
      <c r="N26" s="394"/>
      <c r="O26" s="394"/>
      <c r="P26" s="394"/>
      <c r="Q26" s="394"/>
      <c r="R26" s="394"/>
      <c r="S26" s="394"/>
      <c r="T26" s="394"/>
    </row>
    <row r="27" spans="2:20" ht="24.6" customHeight="1">
      <c r="B27" s="393"/>
      <c r="C27" s="393"/>
      <c r="D27" s="393"/>
      <c r="E27" s="393"/>
      <c r="F27" s="393"/>
      <c r="G27" s="393"/>
      <c r="H27" s="394"/>
      <c r="I27" s="394"/>
      <c r="J27" s="394"/>
      <c r="K27" s="394"/>
      <c r="L27" s="394"/>
      <c r="M27" s="394"/>
      <c r="N27" s="394"/>
      <c r="O27" s="394"/>
      <c r="P27" s="394"/>
      <c r="Q27" s="394"/>
      <c r="R27" s="394"/>
      <c r="S27" s="394"/>
      <c r="T27" s="394"/>
    </row>
    <row r="28" spans="2:20" ht="24.6" customHeight="1">
      <c r="B28" s="393" t="s">
        <v>354</v>
      </c>
      <c r="C28" s="393"/>
      <c r="D28" s="393"/>
      <c r="E28" s="393"/>
      <c r="F28" s="393"/>
      <c r="G28" s="393"/>
      <c r="H28" s="394"/>
      <c r="I28" s="394"/>
      <c r="J28" s="394"/>
      <c r="K28" s="394"/>
      <c r="L28" s="394"/>
      <c r="M28" s="394"/>
      <c r="N28" s="394"/>
      <c r="O28" s="394"/>
      <c r="P28" s="394"/>
      <c r="Q28" s="394"/>
      <c r="R28" s="394"/>
      <c r="S28" s="394"/>
      <c r="T28" s="394"/>
    </row>
    <row r="29" spans="2:20" ht="24.6" customHeight="1">
      <c r="B29" s="393"/>
      <c r="C29" s="393"/>
      <c r="D29" s="393"/>
      <c r="E29" s="393"/>
      <c r="F29" s="393"/>
      <c r="G29" s="393"/>
      <c r="H29" s="394"/>
      <c r="I29" s="394"/>
      <c r="J29" s="394"/>
      <c r="K29" s="394"/>
      <c r="L29" s="394"/>
      <c r="M29" s="394"/>
      <c r="N29" s="394"/>
      <c r="O29" s="394"/>
      <c r="P29" s="394"/>
      <c r="Q29" s="394"/>
      <c r="R29" s="394"/>
      <c r="S29" s="394"/>
      <c r="T29" s="394"/>
    </row>
    <row r="30" spans="2:20" ht="24.6" customHeight="1">
      <c r="B30" s="393"/>
      <c r="C30" s="393"/>
      <c r="D30" s="393"/>
      <c r="E30" s="393"/>
      <c r="F30" s="393"/>
      <c r="G30" s="393"/>
      <c r="H30" s="394"/>
      <c r="I30" s="394"/>
      <c r="J30" s="394"/>
      <c r="K30" s="394"/>
      <c r="L30" s="394"/>
      <c r="M30" s="394"/>
      <c r="N30" s="394"/>
      <c r="O30" s="394"/>
      <c r="P30" s="394"/>
      <c r="Q30" s="394"/>
      <c r="R30" s="394"/>
      <c r="S30" s="394"/>
      <c r="T30" s="394"/>
    </row>
    <row r="31" spans="2:20" ht="24.6" customHeight="1">
      <c r="B31" s="393" t="s">
        <v>109</v>
      </c>
      <c r="C31" s="393"/>
      <c r="D31" s="393"/>
      <c r="E31" s="393"/>
      <c r="F31" s="393"/>
      <c r="G31" s="393"/>
      <c r="H31" s="394"/>
      <c r="I31" s="394"/>
      <c r="J31" s="394"/>
      <c r="K31" s="394"/>
      <c r="L31" s="394"/>
      <c r="M31" s="394"/>
      <c r="N31" s="394"/>
      <c r="O31" s="394"/>
      <c r="P31" s="394"/>
      <c r="Q31" s="394"/>
      <c r="R31" s="394"/>
      <c r="S31" s="394"/>
      <c r="T31" s="394"/>
    </row>
    <row r="32" spans="2:20" ht="24.6" customHeight="1">
      <c r="B32" s="393"/>
      <c r="C32" s="393"/>
      <c r="D32" s="393"/>
      <c r="E32" s="393"/>
      <c r="F32" s="393"/>
      <c r="G32" s="393"/>
      <c r="H32" s="394"/>
      <c r="I32" s="394"/>
      <c r="J32" s="394"/>
      <c r="K32" s="394"/>
      <c r="L32" s="394"/>
      <c r="M32" s="394"/>
      <c r="N32" s="394"/>
      <c r="O32" s="394"/>
      <c r="P32" s="394"/>
      <c r="Q32" s="394"/>
      <c r="R32" s="394"/>
      <c r="S32" s="394"/>
      <c r="T32" s="394"/>
    </row>
    <row r="33" spans="2:20" ht="24.6" customHeight="1">
      <c r="B33" s="393"/>
      <c r="C33" s="393"/>
      <c r="D33" s="393"/>
      <c r="E33" s="393"/>
      <c r="F33" s="393"/>
      <c r="G33" s="393"/>
      <c r="H33" s="394"/>
      <c r="I33" s="394"/>
      <c r="J33" s="394"/>
      <c r="K33" s="394"/>
      <c r="L33" s="394"/>
      <c r="M33" s="394"/>
      <c r="N33" s="394"/>
      <c r="O33" s="394"/>
      <c r="P33" s="394"/>
      <c r="Q33" s="394"/>
      <c r="R33" s="394"/>
      <c r="S33" s="394"/>
      <c r="T33" s="394"/>
    </row>
    <row r="34" spans="2:20" ht="24.6" customHeight="1">
      <c r="B34" s="393" t="s">
        <v>110</v>
      </c>
      <c r="C34" s="393"/>
      <c r="D34" s="393"/>
      <c r="E34" s="393"/>
      <c r="F34" s="393"/>
      <c r="G34" s="393"/>
      <c r="H34" s="394"/>
      <c r="I34" s="394"/>
      <c r="J34" s="394"/>
      <c r="K34" s="394"/>
      <c r="L34" s="394"/>
      <c r="M34" s="394"/>
      <c r="N34" s="394"/>
      <c r="O34" s="394"/>
      <c r="P34" s="394"/>
      <c r="Q34" s="394"/>
      <c r="R34" s="394"/>
      <c r="S34" s="394"/>
      <c r="T34" s="394"/>
    </row>
    <row r="35" spans="2:20" ht="24.6" customHeight="1">
      <c r="B35" s="393"/>
      <c r="C35" s="393"/>
      <c r="D35" s="393"/>
      <c r="E35" s="393"/>
      <c r="F35" s="393"/>
      <c r="G35" s="393"/>
      <c r="H35" s="394"/>
      <c r="I35" s="394"/>
      <c r="J35" s="394"/>
      <c r="K35" s="394"/>
      <c r="L35" s="394"/>
      <c r="M35" s="394"/>
      <c r="N35" s="394"/>
      <c r="O35" s="394"/>
      <c r="P35" s="394"/>
      <c r="Q35" s="394"/>
      <c r="R35" s="394"/>
      <c r="S35" s="394"/>
      <c r="T35" s="394"/>
    </row>
    <row r="36" spans="2:20" ht="24.6" customHeight="1">
      <c r="B36" s="393"/>
      <c r="C36" s="393"/>
      <c r="D36" s="393"/>
      <c r="E36" s="393"/>
      <c r="F36" s="393"/>
      <c r="G36" s="393"/>
      <c r="H36" s="394"/>
      <c r="I36" s="394"/>
      <c r="J36" s="394"/>
      <c r="K36" s="394"/>
      <c r="L36" s="394"/>
      <c r="M36" s="394"/>
      <c r="N36" s="394"/>
      <c r="O36" s="394"/>
      <c r="P36" s="394"/>
      <c r="Q36" s="394"/>
      <c r="R36" s="394"/>
      <c r="S36" s="394"/>
      <c r="T36" s="394"/>
    </row>
    <row r="37" spans="2:20" ht="19.5">
      <c r="B37" s="103" t="s">
        <v>232</v>
      </c>
      <c r="C37" s="43"/>
      <c r="D37" s="43"/>
      <c r="E37" s="43"/>
      <c r="F37" s="43"/>
      <c r="G37" s="43"/>
      <c r="H37" s="43"/>
      <c r="I37" s="43"/>
      <c r="J37" s="43"/>
      <c r="K37" s="43"/>
      <c r="L37" s="43"/>
      <c r="M37" s="43"/>
      <c r="N37" s="43"/>
      <c r="O37" s="43"/>
      <c r="P37" s="43"/>
      <c r="Q37" s="43"/>
      <c r="R37" s="43"/>
      <c r="S37" s="43"/>
      <c r="T37" s="43"/>
    </row>
    <row r="38" spans="2:20" ht="19.5">
      <c r="B38" s="43"/>
      <c r="C38" s="43"/>
      <c r="D38" s="43"/>
      <c r="E38" s="43"/>
      <c r="F38" s="43"/>
      <c r="G38" s="43"/>
      <c r="H38" s="43"/>
      <c r="I38" s="43"/>
      <c r="J38" s="43"/>
      <c r="K38" s="43"/>
      <c r="L38" s="43"/>
      <c r="M38" s="43"/>
      <c r="N38" s="43"/>
      <c r="O38" s="43"/>
      <c r="P38" s="43"/>
      <c r="Q38" s="43"/>
      <c r="R38" s="43"/>
      <c r="S38" s="43"/>
      <c r="T38" s="43"/>
    </row>
    <row r="39" spans="2:20" ht="19.5">
      <c r="B39" s="43"/>
      <c r="C39" s="43"/>
      <c r="D39" s="43"/>
      <c r="E39" s="43"/>
      <c r="F39" s="43"/>
      <c r="G39" s="43"/>
      <c r="H39" s="43"/>
      <c r="I39" s="43"/>
      <c r="J39" s="43"/>
      <c r="K39" s="43"/>
      <c r="L39" s="43"/>
      <c r="M39" s="43"/>
      <c r="N39" s="43"/>
      <c r="O39" s="43"/>
      <c r="P39" s="43"/>
      <c r="Q39" s="43"/>
      <c r="R39" s="43"/>
      <c r="S39" s="43"/>
      <c r="T39" s="43"/>
    </row>
    <row r="40" spans="2:20" ht="19.5">
      <c r="B40" s="43"/>
      <c r="C40" s="43"/>
      <c r="D40" s="43"/>
      <c r="E40" s="43"/>
      <c r="F40" s="43"/>
      <c r="G40" s="43"/>
      <c r="H40" s="43"/>
      <c r="I40" s="43"/>
      <c r="J40" s="43"/>
      <c r="K40" s="43"/>
      <c r="L40" s="43"/>
      <c r="M40" s="43"/>
      <c r="N40" s="43"/>
      <c r="O40" s="43"/>
      <c r="P40" s="43"/>
      <c r="Q40" s="43"/>
      <c r="R40" s="43"/>
      <c r="S40" s="43"/>
      <c r="T40" s="43"/>
    </row>
    <row r="41" spans="2:20" ht="19.5">
      <c r="B41" s="43"/>
      <c r="C41" s="43"/>
      <c r="D41" s="43"/>
      <c r="E41" s="43"/>
      <c r="F41" s="43"/>
      <c r="G41" s="43"/>
      <c r="H41" s="43"/>
      <c r="I41" s="43"/>
      <c r="J41" s="43"/>
      <c r="K41" s="43"/>
      <c r="L41" s="43"/>
      <c r="M41" s="43"/>
      <c r="N41" s="43"/>
      <c r="O41" s="43"/>
      <c r="P41" s="43"/>
      <c r="Q41" s="43"/>
      <c r="R41" s="43"/>
      <c r="S41" s="43"/>
      <c r="T41" s="43"/>
    </row>
    <row r="42" spans="2:20" ht="19.5">
      <c r="B42" s="43"/>
      <c r="C42" s="43"/>
      <c r="D42" s="43"/>
      <c r="E42" s="43"/>
      <c r="F42" s="43"/>
      <c r="G42" s="43"/>
      <c r="H42" s="43"/>
      <c r="I42" s="43"/>
      <c r="J42" s="43"/>
      <c r="K42" s="43"/>
      <c r="L42" s="43"/>
      <c r="M42" s="43"/>
      <c r="N42" s="43"/>
      <c r="O42" s="43"/>
      <c r="P42" s="43"/>
      <c r="Q42" s="43"/>
      <c r="R42" s="43"/>
      <c r="S42" s="43"/>
      <c r="T42" s="43"/>
    </row>
    <row r="43" spans="2:20" ht="19.5">
      <c r="B43" s="43"/>
      <c r="C43" s="43"/>
      <c r="D43" s="43"/>
      <c r="E43" s="43"/>
      <c r="F43" s="43"/>
      <c r="G43" s="43"/>
      <c r="H43" s="43"/>
      <c r="I43" s="43"/>
      <c r="J43" s="43"/>
      <c r="K43" s="43"/>
      <c r="L43" s="43"/>
      <c r="M43" s="43"/>
      <c r="N43" s="43"/>
      <c r="O43" s="43"/>
      <c r="P43" s="43"/>
      <c r="Q43" s="43"/>
      <c r="R43" s="43"/>
      <c r="S43" s="43"/>
      <c r="T43" s="43"/>
    </row>
  </sheetData>
  <sheetProtection algorithmName="SHA-512" hashValue="Vi/0GelqGHSqD4xE231FDXhbvxQWu89lCiBfAj6J85IuN4AKTweErtc+3UevWVzz5cq6gzb+NFKCjviIyj91ig==" saltValue="GxuBPM64ULYmtwJETHIJUw==" spinCount="100000" sheet="1" formatRows="0" selectLockedCells="1"/>
  <mergeCells count="18">
    <mergeCell ref="B28:G30"/>
    <mergeCell ref="H28:T30"/>
    <mergeCell ref="B31:G33"/>
    <mergeCell ref="H31:T33"/>
    <mergeCell ref="B34:G36"/>
    <mergeCell ref="H34:T36"/>
    <mergeCell ref="B22:G24"/>
    <mergeCell ref="H22:T24"/>
    <mergeCell ref="B25:G27"/>
    <mergeCell ref="H25:T27"/>
    <mergeCell ref="B19:G21"/>
    <mergeCell ref="H19:T21"/>
    <mergeCell ref="B16:G18"/>
    <mergeCell ref="H16:T18"/>
    <mergeCell ref="B9:T11"/>
    <mergeCell ref="A3:U3"/>
    <mergeCell ref="L6:T6"/>
    <mergeCell ref="B13:T13"/>
  </mergeCells>
  <phoneticPr fontId="3"/>
  <pageMargins left="0.7" right="0.4" top="0.75" bottom="0.75" header="0.3" footer="0.3"/>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094D-968C-4C90-A1DD-0E2AA0F2BB7D}">
  <sheetPr>
    <tabColor rgb="FF92D050"/>
  </sheetPr>
  <dimension ref="A1:AH35"/>
  <sheetViews>
    <sheetView showGridLines="0" view="pageBreakPreview" topLeftCell="A10" zoomScale="85" zoomScaleNormal="85" zoomScaleSheetLayoutView="85" workbookViewId="0">
      <selection activeCell="B9" sqref="B9:T14"/>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67"/>
      <c r="B1" s="67"/>
      <c r="C1" s="67"/>
      <c r="D1" s="67"/>
      <c r="E1" s="67"/>
      <c r="F1" s="67"/>
      <c r="G1" s="67"/>
      <c r="H1" s="67"/>
      <c r="I1" s="67"/>
      <c r="J1" s="67"/>
      <c r="K1" s="67"/>
      <c r="L1" s="67"/>
      <c r="M1" s="67"/>
      <c r="N1" s="67"/>
      <c r="O1" s="67"/>
      <c r="P1" s="67"/>
      <c r="Q1" s="67"/>
      <c r="R1" s="67"/>
      <c r="S1" s="67"/>
      <c r="T1" s="67"/>
      <c r="U1" s="67"/>
    </row>
    <row r="2" spans="1:34">
      <c r="A2" s="69"/>
      <c r="B2" s="69"/>
      <c r="C2" s="69"/>
      <c r="D2" s="69"/>
      <c r="E2" s="69"/>
      <c r="F2" s="69"/>
      <c r="G2" s="69"/>
      <c r="H2" s="69"/>
      <c r="I2" s="67"/>
      <c r="J2" s="67"/>
      <c r="K2" s="67"/>
      <c r="L2" s="67"/>
      <c r="M2" s="67"/>
      <c r="N2" s="67"/>
      <c r="O2" s="67"/>
      <c r="P2" s="67"/>
      <c r="Q2" s="67"/>
      <c r="R2" s="67"/>
      <c r="S2" s="67"/>
      <c r="T2" s="67"/>
      <c r="U2" s="68"/>
    </row>
    <row r="3" spans="1:34" ht="21">
      <c r="A3" s="368" t="s">
        <v>213</v>
      </c>
      <c r="B3" s="368"/>
      <c r="C3" s="368"/>
      <c r="D3" s="368"/>
      <c r="E3" s="368"/>
      <c r="F3" s="368"/>
      <c r="G3" s="368"/>
      <c r="H3" s="368"/>
      <c r="I3" s="369"/>
      <c r="J3" s="369"/>
      <c r="K3" s="369"/>
      <c r="L3" s="369"/>
      <c r="M3" s="369"/>
      <c r="N3" s="369"/>
      <c r="O3" s="369"/>
      <c r="P3" s="369"/>
      <c r="Q3" s="369"/>
      <c r="R3" s="369"/>
      <c r="S3" s="369"/>
      <c r="T3" s="369"/>
      <c r="U3" s="369"/>
    </row>
    <row r="4" spans="1:34" ht="21">
      <c r="A4" s="97"/>
      <c r="B4" s="97"/>
      <c r="C4" s="97"/>
      <c r="D4" s="97"/>
      <c r="E4" s="97"/>
      <c r="F4" s="97"/>
      <c r="G4" s="97"/>
      <c r="H4" s="97"/>
      <c r="I4" s="98"/>
      <c r="J4" s="98"/>
      <c r="K4" s="98"/>
      <c r="L4" s="98"/>
      <c r="M4" s="98"/>
      <c r="N4" s="98"/>
      <c r="O4" s="98"/>
      <c r="P4" s="98"/>
      <c r="Q4" s="98"/>
      <c r="R4" s="98"/>
      <c r="S4" s="98"/>
      <c r="T4" s="98"/>
      <c r="U4" s="98"/>
    </row>
    <row r="5" spans="1:34" ht="21.75" thickBot="1">
      <c r="A5" s="97"/>
      <c r="B5" s="97"/>
      <c r="C5" s="97"/>
      <c r="D5" s="97"/>
      <c r="E5" s="97"/>
      <c r="F5" s="97"/>
      <c r="G5" s="97"/>
      <c r="H5" s="97"/>
      <c r="I5" s="98"/>
      <c r="J5" s="98"/>
      <c r="K5" s="98"/>
      <c r="L5" s="98"/>
      <c r="M5" s="98"/>
      <c r="N5" s="98"/>
      <c r="O5" s="98"/>
      <c r="P5" s="98"/>
      <c r="Q5" s="98"/>
      <c r="R5" s="98"/>
      <c r="S5" s="98"/>
      <c r="T5" s="98"/>
      <c r="U5" s="98"/>
    </row>
    <row r="6" spans="1:34" ht="21.75" thickTop="1">
      <c r="A6" s="97"/>
      <c r="B6" s="97"/>
      <c r="C6" s="97"/>
      <c r="D6" s="97"/>
      <c r="E6" s="97"/>
      <c r="F6" s="97"/>
      <c r="G6" s="97"/>
      <c r="H6" s="97"/>
      <c r="I6" s="98"/>
      <c r="J6" s="98"/>
      <c r="K6" s="17" t="s">
        <v>91</v>
      </c>
      <c r="L6" s="375">
        <f>基本情報!E8</f>
        <v>0</v>
      </c>
      <c r="M6" s="375"/>
      <c r="N6" s="375"/>
      <c r="O6" s="375"/>
      <c r="P6" s="375"/>
      <c r="Q6" s="375"/>
      <c r="R6" s="375"/>
      <c r="S6" s="375"/>
      <c r="T6" s="375"/>
      <c r="U6" s="100"/>
      <c r="W6" s="183"/>
      <c r="X6" s="184"/>
      <c r="Y6" s="184"/>
      <c r="Z6" s="184"/>
      <c r="AA6" s="184"/>
      <c r="AB6" s="184"/>
      <c r="AC6" s="184"/>
      <c r="AD6" s="184"/>
      <c r="AE6" s="184"/>
      <c r="AF6" s="184"/>
      <c r="AG6" s="184"/>
      <c r="AH6" s="185"/>
    </row>
    <row r="7" spans="1:34" ht="18" customHeight="1">
      <c r="A7" s="18"/>
      <c r="B7" s="18"/>
      <c r="C7" s="18"/>
      <c r="D7" s="18"/>
      <c r="E7" s="18"/>
      <c r="F7" s="18"/>
      <c r="G7" s="18"/>
      <c r="H7" s="18"/>
      <c r="I7" s="18"/>
      <c r="J7" s="18"/>
      <c r="K7" s="18"/>
      <c r="L7" s="18"/>
      <c r="M7" s="18"/>
      <c r="N7" s="18"/>
      <c r="O7" s="18"/>
      <c r="P7" s="18"/>
      <c r="Q7" s="18"/>
      <c r="R7" s="18"/>
      <c r="S7" s="18"/>
      <c r="T7" s="18"/>
      <c r="U7" s="18"/>
      <c r="W7" s="186" t="s">
        <v>217</v>
      </c>
      <c r="X7" s="418" t="s">
        <v>233</v>
      </c>
      <c r="Y7" s="418"/>
      <c r="Z7" s="418"/>
      <c r="AA7" s="418"/>
      <c r="AB7" s="418"/>
      <c r="AC7" s="418"/>
      <c r="AD7" s="418"/>
      <c r="AE7" s="418"/>
      <c r="AF7" s="418"/>
      <c r="AG7" s="418"/>
      <c r="AH7" s="187"/>
    </row>
    <row r="8" spans="1:34">
      <c r="A8" s="71"/>
      <c r="B8" s="71"/>
      <c r="C8" s="71"/>
      <c r="D8" s="71"/>
      <c r="E8" s="71"/>
      <c r="F8" s="71"/>
      <c r="G8" s="71"/>
      <c r="H8" s="71"/>
      <c r="I8" s="71"/>
      <c r="J8" s="71"/>
      <c r="K8" s="71"/>
      <c r="L8" s="71"/>
      <c r="M8" s="71"/>
      <c r="N8" s="71"/>
      <c r="O8" s="71"/>
      <c r="P8" s="71"/>
      <c r="Q8" s="71"/>
      <c r="R8" s="71"/>
      <c r="S8" s="71"/>
      <c r="T8" s="71"/>
      <c r="U8" s="71"/>
      <c r="W8" s="186"/>
      <c r="X8" s="418"/>
      <c r="Y8" s="418"/>
      <c r="Z8" s="418"/>
      <c r="AA8" s="418"/>
      <c r="AB8" s="418"/>
      <c r="AC8" s="418"/>
      <c r="AD8" s="418"/>
      <c r="AE8" s="418"/>
      <c r="AF8" s="418"/>
      <c r="AG8" s="418"/>
      <c r="AH8" s="187"/>
    </row>
    <row r="9" spans="1:34" ht="18" customHeight="1">
      <c r="A9" s="71"/>
      <c r="B9" s="395" t="s">
        <v>357</v>
      </c>
      <c r="C9" s="395"/>
      <c r="D9" s="395"/>
      <c r="E9" s="395"/>
      <c r="F9" s="395"/>
      <c r="G9" s="395"/>
      <c r="H9" s="395"/>
      <c r="I9" s="395"/>
      <c r="J9" s="395"/>
      <c r="K9" s="395"/>
      <c r="L9" s="395"/>
      <c r="M9" s="395"/>
      <c r="N9" s="395"/>
      <c r="O9" s="395"/>
      <c r="P9" s="395"/>
      <c r="Q9" s="395"/>
      <c r="R9" s="395"/>
      <c r="S9" s="395"/>
      <c r="T9" s="395"/>
      <c r="U9" s="71"/>
      <c r="W9" s="186" t="s">
        <v>217</v>
      </c>
      <c r="X9" s="418" t="s">
        <v>218</v>
      </c>
      <c r="Y9" s="418"/>
      <c r="Z9" s="418"/>
      <c r="AA9" s="418"/>
      <c r="AB9" s="418"/>
      <c r="AC9" s="418"/>
      <c r="AD9" s="418"/>
      <c r="AE9" s="418"/>
      <c r="AF9" s="418"/>
      <c r="AG9" s="418"/>
      <c r="AH9" s="187"/>
    </row>
    <row r="10" spans="1:34" ht="18" customHeight="1">
      <c r="A10" s="71"/>
      <c r="B10" s="395"/>
      <c r="C10" s="395"/>
      <c r="D10" s="395"/>
      <c r="E10" s="395"/>
      <c r="F10" s="395"/>
      <c r="G10" s="395"/>
      <c r="H10" s="395"/>
      <c r="I10" s="395"/>
      <c r="J10" s="395"/>
      <c r="K10" s="395"/>
      <c r="L10" s="395"/>
      <c r="M10" s="395"/>
      <c r="N10" s="395"/>
      <c r="O10" s="395"/>
      <c r="P10" s="395"/>
      <c r="Q10" s="395"/>
      <c r="R10" s="395"/>
      <c r="S10" s="395"/>
      <c r="T10" s="395"/>
      <c r="U10" s="71"/>
      <c r="W10" s="188"/>
      <c r="X10" s="418"/>
      <c r="Y10" s="418"/>
      <c r="Z10" s="418"/>
      <c r="AA10" s="418"/>
      <c r="AB10" s="418"/>
      <c r="AC10" s="418"/>
      <c r="AD10" s="418"/>
      <c r="AE10" s="418"/>
      <c r="AF10" s="418"/>
      <c r="AG10" s="418"/>
      <c r="AH10" s="187"/>
    </row>
    <row r="11" spans="1:34" ht="18" customHeight="1">
      <c r="B11" s="395"/>
      <c r="C11" s="395"/>
      <c r="D11" s="395"/>
      <c r="E11" s="395"/>
      <c r="F11" s="395"/>
      <c r="G11" s="395"/>
      <c r="H11" s="395"/>
      <c r="I11" s="395"/>
      <c r="J11" s="395"/>
      <c r="K11" s="395"/>
      <c r="L11" s="395"/>
      <c r="M11" s="395"/>
      <c r="N11" s="395"/>
      <c r="O11" s="395"/>
      <c r="P11" s="395"/>
      <c r="Q11" s="395"/>
      <c r="R11" s="395"/>
      <c r="S11" s="395"/>
      <c r="T11" s="395"/>
      <c r="W11" s="188"/>
      <c r="X11" s="189" t="s">
        <v>219</v>
      </c>
      <c r="Y11" s="418" t="s">
        <v>220</v>
      </c>
      <c r="Z11" s="418"/>
      <c r="AA11" s="418"/>
      <c r="AB11" s="418"/>
      <c r="AC11" s="418"/>
      <c r="AD11" s="418"/>
      <c r="AE11" s="418"/>
      <c r="AF11" s="418"/>
      <c r="AG11" s="418"/>
      <c r="AH11" s="187"/>
    </row>
    <row r="12" spans="1:34" ht="18" customHeight="1">
      <c r="B12" s="395"/>
      <c r="C12" s="395"/>
      <c r="D12" s="395"/>
      <c r="E12" s="395"/>
      <c r="F12" s="395"/>
      <c r="G12" s="395"/>
      <c r="H12" s="395"/>
      <c r="I12" s="395"/>
      <c r="J12" s="395"/>
      <c r="K12" s="395"/>
      <c r="L12" s="395"/>
      <c r="M12" s="395"/>
      <c r="N12" s="395"/>
      <c r="O12" s="395"/>
      <c r="P12" s="395"/>
      <c r="Q12" s="395"/>
      <c r="R12" s="395"/>
      <c r="S12" s="395"/>
      <c r="T12" s="395"/>
      <c r="W12" s="188"/>
      <c r="X12" s="190"/>
      <c r="Y12" s="418"/>
      <c r="Z12" s="418"/>
      <c r="AA12" s="418"/>
      <c r="AB12" s="418"/>
      <c r="AC12" s="418"/>
      <c r="AD12" s="418"/>
      <c r="AE12" s="418"/>
      <c r="AF12" s="418"/>
      <c r="AG12" s="418"/>
      <c r="AH12" s="187"/>
    </row>
    <row r="13" spans="1:34" ht="19.899999999999999" customHeight="1">
      <c r="B13" s="395"/>
      <c r="C13" s="395"/>
      <c r="D13" s="395"/>
      <c r="E13" s="395"/>
      <c r="F13" s="395"/>
      <c r="G13" s="395"/>
      <c r="H13" s="395"/>
      <c r="I13" s="395"/>
      <c r="J13" s="395"/>
      <c r="K13" s="395"/>
      <c r="L13" s="395"/>
      <c r="M13" s="395"/>
      <c r="N13" s="395"/>
      <c r="O13" s="395"/>
      <c r="P13" s="395"/>
      <c r="Q13" s="395"/>
      <c r="R13" s="395"/>
      <c r="S13" s="395"/>
      <c r="T13" s="395"/>
      <c r="W13" s="191"/>
      <c r="X13" s="189" t="s">
        <v>219</v>
      </c>
      <c r="Y13" s="192" t="s">
        <v>358</v>
      </c>
      <c r="Z13" s="192"/>
      <c r="AA13" s="192"/>
      <c r="AB13" s="192"/>
      <c r="AC13" s="192"/>
      <c r="AD13" s="192"/>
      <c r="AE13" s="192"/>
      <c r="AF13" s="192"/>
      <c r="AG13" s="192"/>
      <c r="AH13" s="193"/>
    </row>
    <row r="14" spans="1:34" ht="19.899999999999999" customHeight="1">
      <c r="B14" s="395"/>
      <c r="C14" s="395"/>
      <c r="D14" s="395"/>
      <c r="E14" s="395"/>
      <c r="F14" s="395"/>
      <c r="G14" s="395"/>
      <c r="H14" s="395"/>
      <c r="I14" s="395"/>
      <c r="J14" s="395"/>
      <c r="K14" s="395"/>
      <c r="L14" s="395"/>
      <c r="M14" s="395"/>
      <c r="N14" s="395"/>
      <c r="O14" s="395"/>
      <c r="P14" s="395"/>
      <c r="Q14" s="395"/>
      <c r="R14" s="395"/>
      <c r="S14" s="395"/>
      <c r="T14" s="395"/>
      <c r="W14" s="186" t="s">
        <v>217</v>
      </c>
      <c r="X14" s="194" t="s">
        <v>221</v>
      </c>
      <c r="Y14" s="195"/>
      <c r="Z14" s="195"/>
      <c r="AA14" s="195"/>
      <c r="AB14" s="195"/>
      <c r="AC14" s="195"/>
      <c r="AD14" s="195"/>
      <c r="AE14" s="195"/>
      <c r="AF14" s="195"/>
      <c r="AG14" s="195"/>
      <c r="AH14" s="193"/>
    </row>
    <row r="15" spans="1:34" ht="20.25" thickBot="1">
      <c r="B15" s="99"/>
      <c r="C15" s="99"/>
      <c r="D15" s="99"/>
      <c r="E15" s="99"/>
      <c r="F15" s="99"/>
      <c r="G15" s="99"/>
      <c r="H15" s="99"/>
      <c r="I15" s="99"/>
      <c r="J15" s="99"/>
      <c r="K15" s="99"/>
      <c r="L15" s="99"/>
      <c r="M15" s="99"/>
      <c r="N15" s="99"/>
      <c r="O15" s="99"/>
      <c r="P15" s="99"/>
      <c r="Q15" s="99"/>
      <c r="R15" s="99"/>
      <c r="S15" s="99"/>
      <c r="T15" s="99"/>
      <c r="W15" s="196"/>
      <c r="X15" s="197"/>
      <c r="Y15" s="197"/>
      <c r="Z15" s="197"/>
      <c r="AA15" s="197"/>
      <c r="AB15" s="197"/>
      <c r="AC15" s="197"/>
      <c r="AD15" s="197"/>
      <c r="AE15" s="197"/>
      <c r="AF15" s="197"/>
      <c r="AG15" s="197"/>
      <c r="AH15" s="198"/>
    </row>
    <row r="16" spans="1:34" ht="20.25" thickTop="1">
      <c r="B16" s="419" t="s">
        <v>108</v>
      </c>
      <c r="C16" s="419"/>
      <c r="D16" s="419"/>
      <c r="E16" s="419"/>
      <c r="F16" s="419"/>
      <c r="G16" s="419"/>
      <c r="H16" s="419"/>
      <c r="I16" s="419"/>
      <c r="J16" s="419"/>
      <c r="K16" s="419"/>
      <c r="L16" s="419"/>
      <c r="M16" s="419"/>
      <c r="N16" s="419"/>
      <c r="O16" s="419"/>
      <c r="P16" s="419"/>
      <c r="Q16" s="419"/>
      <c r="R16" s="419"/>
      <c r="S16" s="419"/>
      <c r="T16" s="419"/>
      <c r="W16" s="101"/>
      <c r="X16" s="101"/>
      <c r="Y16" s="101"/>
      <c r="Z16" s="101"/>
      <c r="AA16" s="101"/>
      <c r="AB16" s="101"/>
      <c r="AC16" s="101"/>
      <c r="AD16" s="101"/>
      <c r="AE16" s="101"/>
      <c r="AF16" s="101"/>
      <c r="AG16" s="101"/>
    </row>
    <row r="17" spans="2:33" ht="19.5">
      <c r="B17" s="99"/>
      <c r="C17" s="99"/>
      <c r="D17" s="99"/>
      <c r="E17" s="99"/>
      <c r="F17" s="99"/>
      <c r="G17" s="99"/>
      <c r="H17" s="99"/>
      <c r="I17" s="99"/>
      <c r="J17" s="99"/>
      <c r="K17" s="99"/>
      <c r="L17" s="99"/>
      <c r="M17" s="99"/>
      <c r="N17" s="99"/>
      <c r="O17" s="99"/>
      <c r="P17" s="99"/>
      <c r="Q17" s="99"/>
      <c r="R17" s="99"/>
      <c r="S17" s="99"/>
      <c r="T17" s="99"/>
      <c r="W17" s="101"/>
      <c r="X17" s="101"/>
      <c r="Y17" s="101"/>
      <c r="Z17" s="101"/>
      <c r="AA17" s="101"/>
      <c r="AB17" s="101"/>
      <c r="AC17" s="101"/>
      <c r="AD17" s="101"/>
      <c r="AE17" s="101"/>
      <c r="AF17" s="101"/>
      <c r="AG17" s="101"/>
    </row>
    <row r="18" spans="2:33" ht="30.6" customHeight="1">
      <c r="B18" s="104" t="s">
        <v>215</v>
      </c>
      <c r="C18" s="104"/>
      <c r="D18" s="104"/>
      <c r="E18" s="104"/>
      <c r="F18" s="104"/>
      <c r="G18" s="104"/>
      <c r="H18" s="104"/>
      <c r="J18" s="105"/>
      <c r="K18" s="105"/>
      <c r="L18" s="105"/>
      <c r="N18" s="104"/>
      <c r="O18" s="104"/>
      <c r="P18" s="104"/>
      <c r="Q18" s="104"/>
      <c r="R18" s="104"/>
      <c r="S18" s="104"/>
      <c r="T18" s="104"/>
      <c r="W18" s="101"/>
      <c r="X18" s="101"/>
      <c r="Y18" s="101"/>
      <c r="Z18" s="101"/>
      <c r="AA18" s="101"/>
      <c r="AB18" s="101"/>
      <c r="AC18" s="101"/>
      <c r="AD18" s="101"/>
      <c r="AE18" s="101"/>
      <c r="AF18" s="101"/>
      <c r="AG18" s="101"/>
    </row>
    <row r="19" spans="2:33" ht="19.5">
      <c r="B19" s="99"/>
      <c r="C19" s="397"/>
      <c r="D19" s="398"/>
      <c r="E19" s="398"/>
      <c r="F19" s="398"/>
      <c r="G19" s="398"/>
      <c r="H19" s="398"/>
      <c r="I19" s="398"/>
      <c r="J19" s="398"/>
      <c r="K19" s="398"/>
      <c r="L19" s="398"/>
      <c r="M19" s="398"/>
      <c r="N19" s="398"/>
      <c r="O19" s="398"/>
      <c r="P19" s="398"/>
      <c r="Q19" s="398"/>
      <c r="R19" s="398"/>
      <c r="S19" s="398"/>
      <c r="T19" s="399"/>
    </row>
    <row r="20" spans="2:33" ht="19.5">
      <c r="B20" s="99"/>
      <c r="C20" s="400"/>
      <c r="D20" s="401"/>
      <c r="E20" s="401"/>
      <c r="F20" s="401"/>
      <c r="G20" s="401"/>
      <c r="H20" s="401"/>
      <c r="I20" s="401"/>
      <c r="J20" s="401"/>
      <c r="K20" s="401"/>
      <c r="L20" s="401"/>
      <c r="M20" s="401"/>
      <c r="N20" s="401"/>
      <c r="O20" s="401"/>
      <c r="P20" s="401"/>
      <c r="Q20" s="401"/>
      <c r="R20" s="401"/>
      <c r="S20" s="401"/>
      <c r="T20" s="402"/>
    </row>
    <row r="21" spans="2:33" ht="19.5">
      <c r="B21" s="43"/>
      <c r="C21" s="43"/>
      <c r="D21" s="43"/>
      <c r="E21" s="43"/>
      <c r="F21" s="43"/>
      <c r="G21" s="43"/>
      <c r="H21" s="43"/>
      <c r="I21" s="43"/>
      <c r="J21" s="43"/>
      <c r="K21" s="43"/>
      <c r="L21" s="43"/>
      <c r="M21" s="43"/>
      <c r="N21" s="43"/>
      <c r="O21" s="43"/>
      <c r="P21" s="43"/>
      <c r="Q21" s="43"/>
      <c r="R21" s="43"/>
      <c r="S21" s="43"/>
      <c r="T21" s="43"/>
    </row>
    <row r="22" spans="2:33" ht="19.5">
      <c r="B22" s="104" t="s">
        <v>214</v>
      </c>
      <c r="C22" s="43"/>
      <c r="D22" s="43"/>
      <c r="E22" s="43"/>
      <c r="F22" s="43"/>
      <c r="G22" s="43"/>
      <c r="H22" s="43"/>
      <c r="I22" s="43"/>
      <c r="J22" s="43"/>
      <c r="K22" s="43"/>
      <c r="L22" s="43"/>
      <c r="M22" s="43"/>
      <c r="N22" s="43"/>
      <c r="O22" s="43"/>
      <c r="P22" s="43"/>
      <c r="Q22" s="43"/>
      <c r="R22" s="43"/>
      <c r="S22" s="43"/>
      <c r="T22" s="43"/>
    </row>
    <row r="23" spans="2:33" ht="19.5">
      <c r="B23" s="43"/>
      <c r="C23" s="403"/>
      <c r="D23" s="404"/>
      <c r="E23" s="404"/>
      <c r="F23" s="404"/>
      <c r="G23" s="404"/>
      <c r="H23" s="405"/>
      <c r="I23" s="43"/>
      <c r="J23" s="43"/>
      <c r="K23" s="43"/>
      <c r="L23" s="43"/>
      <c r="M23" s="43"/>
      <c r="N23" s="43"/>
      <c r="O23" s="43"/>
      <c r="P23" s="43"/>
      <c r="Q23" s="43"/>
      <c r="R23" s="43"/>
      <c r="S23" s="43"/>
      <c r="T23" s="43"/>
    </row>
    <row r="24" spans="2:33" ht="19.5">
      <c r="B24" s="43"/>
      <c r="C24" s="406"/>
      <c r="D24" s="407"/>
      <c r="E24" s="407"/>
      <c r="F24" s="407"/>
      <c r="G24" s="407"/>
      <c r="H24" s="408"/>
      <c r="I24" s="43" t="s">
        <v>234</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04" t="s">
        <v>216</v>
      </c>
      <c r="C26" s="43"/>
      <c r="D26" s="43"/>
      <c r="E26" s="43"/>
      <c r="F26" s="43"/>
      <c r="G26" s="43"/>
      <c r="H26" s="43"/>
      <c r="I26" s="43"/>
      <c r="J26" s="43"/>
      <c r="K26" s="43"/>
      <c r="L26" s="43"/>
      <c r="M26" s="43"/>
      <c r="N26" s="43"/>
      <c r="O26" s="43"/>
      <c r="P26" s="43"/>
      <c r="Q26" s="43"/>
      <c r="R26" s="43"/>
      <c r="S26" s="43"/>
      <c r="T26" s="43"/>
    </row>
    <row r="27" spans="2:33" ht="19.5">
      <c r="B27" s="43"/>
      <c r="C27" s="409"/>
      <c r="D27" s="410"/>
      <c r="E27" s="410"/>
      <c r="F27" s="410"/>
      <c r="G27" s="410"/>
      <c r="H27" s="410"/>
      <c r="I27" s="410"/>
      <c r="J27" s="410"/>
      <c r="K27" s="410"/>
      <c r="L27" s="410"/>
      <c r="M27" s="410"/>
      <c r="N27" s="410"/>
      <c r="O27" s="410"/>
      <c r="P27" s="410"/>
      <c r="Q27" s="410"/>
      <c r="R27" s="410"/>
      <c r="S27" s="410"/>
      <c r="T27" s="411"/>
    </row>
    <row r="28" spans="2:33">
      <c r="C28" s="412"/>
      <c r="D28" s="413"/>
      <c r="E28" s="413"/>
      <c r="F28" s="413"/>
      <c r="G28" s="413"/>
      <c r="H28" s="413"/>
      <c r="I28" s="413"/>
      <c r="J28" s="413"/>
      <c r="K28" s="413"/>
      <c r="L28" s="413"/>
      <c r="M28" s="413"/>
      <c r="N28" s="413"/>
      <c r="O28" s="413"/>
      <c r="P28" s="413"/>
      <c r="Q28" s="413"/>
      <c r="R28" s="413"/>
      <c r="S28" s="413"/>
      <c r="T28" s="414"/>
    </row>
    <row r="29" spans="2:33">
      <c r="C29" s="412"/>
      <c r="D29" s="413"/>
      <c r="E29" s="413"/>
      <c r="F29" s="413"/>
      <c r="G29" s="413"/>
      <c r="H29" s="413"/>
      <c r="I29" s="413"/>
      <c r="J29" s="413"/>
      <c r="K29" s="413"/>
      <c r="L29" s="413"/>
      <c r="M29" s="413"/>
      <c r="N29" s="413"/>
      <c r="O29" s="413"/>
      <c r="P29" s="413"/>
      <c r="Q29" s="413"/>
      <c r="R29" s="413"/>
      <c r="S29" s="413"/>
      <c r="T29" s="414"/>
    </row>
    <row r="30" spans="2:33">
      <c r="C30" s="412"/>
      <c r="D30" s="413"/>
      <c r="E30" s="413"/>
      <c r="F30" s="413"/>
      <c r="G30" s="413"/>
      <c r="H30" s="413"/>
      <c r="I30" s="413"/>
      <c r="J30" s="413"/>
      <c r="K30" s="413"/>
      <c r="L30" s="413"/>
      <c r="M30" s="413"/>
      <c r="N30" s="413"/>
      <c r="O30" s="413"/>
      <c r="P30" s="413"/>
      <c r="Q30" s="413"/>
      <c r="R30" s="413"/>
      <c r="S30" s="413"/>
      <c r="T30" s="414"/>
    </row>
    <row r="31" spans="2:33">
      <c r="C31" s="412"/>
      <c r="D31" s="413"/>
      <c r="E31" s="413"/>
      <c r="F31" s="413"/>
      <c r="G31" s="413"/>
      <c r="H31" s="413"/>
      <c r="I31" s="413"/>
      <c r="J31" s="413"/>
      <c r="K31" s="413"/>
      <c r="L31" s="413"/>
      <c r="M31" s="413"/>
      <c r="N31" s="413"/>
      <c r="O31" s="413"/>
      <c r="P31" s="413"/>
      <c r="Q31" s="413"/>
      <c r="R31" s="413"/>
      <c r="S31" s="413"/>
      <c r="T31" s="414"/>
    </row>
    <row r="32" spans="2:33">
      <c r="C32" s="412"/>
      <c r="D32" s="413"/>
      <c r="E32" s="413"/>
      <c r="F32" s="413"/>
      <c r="G32" s="413"/>
      <c r="H32" s="413"/>
      <c r="I32" s="413"/>
      <c r="J32" s="413"/>
      <c r="K32" s="413"/>
      <c r="L32" s="413"/>
      <c r="M32" s="413"/>
      <c r="N32" s="413"/>
      <c r="O32" s="413"/>
      <c r="P32" s="413"/>
      <c r="Q32" s="413"/>
      <c r="R32" s="413"/>
      <c r="S32" s="413"/>
      <c r="T32" s="414"/>
    </row>
    <row r="33" spans="3:20">
      <c r="C33" s="412"/>
      <c r="D33" s="413"/>
      <c r="E33" s="413"/>
      <c r="F33" s="413"/>
      <c r="G33" s="413"/>
      <c r="H33" s="413"/>
      <c r="I33" s="413"/>
      <c r="J33" s="413"/>
      <c r="K33" s="413"/>
      <c r="L33" s="413"/>
      <c r="M33" s="413"/>
      <c r="N33" s="413"/>
      <c r="O33" s="413"/>
      <c r="P33" s="413"/>
      <c r="Q33" s="413"/>
      <c r="R33" s="413"/>
      <c r="S33" s="413"/>
      <c r="T33" s="414"/>
    </row>
    <row r="34" spans="3:20">
      <c r="C34" s="412"/>
      <c r="D34" s="413"/>
      <c r="E34" s="413"/>
      <c r="F34" s="413"/>
      <c r="G34" s="413"/>
      <c r="H34" s="413"/>
      <c r="I34" s="413"/>
      <c r="J34" s="413"/>
      <c r="K34" s="413"/>
      <c r="L34" s="413"/>
      <c r="M34" s="413"/>
      <c r="N34" s="413"/>
      <c r="O34" s="413"/>
      <c r="P34" s="413"/>
      <c r="Q34" s="413"/>
      <c r="R34" s="413"/>
      <c r="S34" s="413"/>
      <c r="T34" s="414"/>
    </row>
    <row r="35" spans="3:20">
      <c r="C35" s="415"/>
      <c r="D35" s="416"/>
      <c r="E35" s="416"/>
      <c r="F35" s="416"/>
      <c r="G35" s="416"/>
      <c r="H35" s="416"/>
      <c r="I35" s="416"/>
      <c r="J35" s="416"/>
      <c r="K35" s="416"/>
      <c r="L35" s="416"/>
      <c r="M35" s="416"/>
      <c r="N35" s="416"/>
      <c r="O35" s="416"/>
      <c r="P35" s="416"/>
      <c r="Q35" s="416"/>
      <c r="R35" s="416"/>
      <c r="S35" s="416"/>
      <c r="T35" s="417"/>
    </row>
  </sheetData>
  <sheetProtection algorithmName="SHA-512" hashValue="QvBXBluhcYjELlnzTqhtgvlIda25nFK4G1anqS0JD0fELKo0nVaX1cI9Ofn5jfMvwux9cgOhW7q3FTLxWwUC4Q==" saltValue="k3t+ZStxtcZ1RC5r9rb7WQ==" spinCount="100000" sheet="1" formatRows="0" selectLockedCells="1"/>
  <mergeCells count="10">
    <mergeCell ref="X7:AG8"/>
    <mergeCell ref="X9:AG10"/>
    <mergeCell ref="Y11:AG12"/>
    <mergeCell ref="B16:T16"/>
    <mergeCell ref="B9:T14"/>
    <mergeCell ref="A3:U3"/>
    <mergeCell ref="L6:T6"/>
    <mergeCell ref="C19:T20"/>
    <mergeCell ref="C23:H24"/>
    <mergeCell ref="C27:T35"/>
  </mergeCells>
  <phoneticPr fontId="3"/>
  <pageMargins left="0.7" right="0.4" top="0.75" bottom="0.75" header="0.3" footer="0.3"/>
  <pageSetup paperSize="9" scale="8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31" zoomScaleNormal="100" zoomScaleSheetLayoutView="100" workbookViewId="0">
      <selection activeCell="I27" sqref="I27:N27"/>
    </sheetView>
  </sheetViews>
  <sheetFormatPr defaultColWidth="3.375" defaultRowHeight="19.5"/>
  <cols>
    <col min="1" max="16384" width="3.375" style="61"/>
  </cols>
  <sheetData>
    <row r="1" spans="1:24">
      <c r="A1" s="60" t="s">
        <v>38</v>
      </c>
    </row>
    <row r="2" spans="1:24" ht="19.899999999999999" customHeight="1">
      <c r="Q2" s="266"/>
      <c r="R2" s="266"/>
      <c r="S2" s="266"/>
      <c r="T2" s="266"/>
      <c r="U2" s="266"/>
      <c r="V2" s="266"/>
      <c r="W2" s="266"/>
      <c r="X2" s="62" t="s">
        <v>60</v>
      </c>
    </row>
    <row r="3" spans="1:24">
      <c r="Q3" s="267" t="s">
        <v>112</v>
      </c>
      <c r="R3" s="266"/>
      <c r="S3" s="266"/>
      <c r="T3" s="266"/>
      <c r="U3" s="266"/>
      <c r="V3" s="266"/>
      <c r="W3" s="266"/>
      <c r="X3" s="62" t="s">
        <v>52</v>
      </c>
    </row>
    <row r="6" spans="1:24">
      <c r="B6" s="61" t="s">
        <v>29</v>
      </c>
    </row>
    <row r="8" spans="1:24">
      <c r="L8" s="61" t="s">
        <v>84</v>
      </c>
      <c r="X8" s="42"/>
    </row>
    <row r="9" spans="1:24">
      <c r="L9" s="61" t="s">
        <v>85</v>
      </c>
      <c r="M9" s="63"/>
      <c r="N9" s="63"/>
      <c r="O9" s="64"/>
      <c r="P9" s="64"/>
      <c r="Q9" s="64"/>
      <c r="R9" s="64"/>
      <c r="S9" s="64"/>
      <c r="T9" s="64"/>
      <c r="U9" s="64"/>
      <c r="V9" s="64"/>
      <c r="W9" s="64"/>
      <c r="X9" s="42"/>
    </row>
    <row r="10" spans="1:24">
      <c r="M10" s="264" t="str">
        <f>IF(基本情報!E5="","",基本情報!E5)</f>
        <v/>
      </c>
      <c r="N10" s="264"/>
      <c r="O10" s="264"/>
      <c r="P10" s="264"/>
      <c r="Q10" s="264"/>
      <c r="R10" s="264"/>
      <c r="S10" s="264"/>
      <c r="T10" s="264"/>
      <c r="U10" s="264"/>
      <c r="V10" s="264"/>
      <c r="W10" s="264"/>
      <c r="X10" s="42"/>
    </row>
    <row r="11" spans="1:24">
      <c r="L11" s="61" t="s">
        <v>86</v>
      </c>
      <c r="M11" s="63"/>
      <c r="N11" s="63"/>
      <c r="O11" s="64"/>
      <c r="P11" s="64"/>
      <c r="Q11" s="64"/>
      <c r="R11" s="64"/>
      <c r="S11" s="64"/>
      <c r="T11" s="64"/>
      <c r="U11" s="64"/>
      <c r="V11" s="64"/>
      <c r="W11" s="64"/>
    </row>
    <row r="12" spans="1:24">
      <c r="M12" s="264" t="str">
        <f>IF(基本情報!E6="","",基本情報!E6)</f>
        <v/>
      </c>
      <c r="N12" s="264"/>
      <c r="O12" s="264"/>
      <c r="P12" s="264"/>
      <c r="Q12" s="264"/>
      <c r="R12" s="264"/>
      <c r="S12" s="264"/>
      <c r="T12" s="264"/>
      <c r="U12" s="264"/>
      <c r="V12" s="264"/>
      <c r="W12" s="264"/>
      <c r="X12" s="62"/>
    </row>
    <row r="13" spans="1:24">
      <c r="M13" s="263">
        <f>基本情報!E7</f>
        <v>0</v>
      </c>
      <c r="N13" s="423"/>
      <c r="O13" s="423"/>
      <c r="P13" s="423"/>
      <c r="Q13" s="423"/>
      <c r="R13" s="423"/>
      <c r="S13" s="423"/>
      <c r="T13" s="423"/>
      <c r="U13" s="423"/>
      <c r="V13" s="423"/>
      <c r="W13" s="423"/>
      <c r="X13" s="62"/>
    </row>
    <row r="14" spans="1:24" ht="13.9" customHeight="1"/>
    <row r="15" spans="1:24" ht="13.9" customHeight="1"/>
    <row r="16" spans="1:24">
      <c r="A16" s="268" t="s">
        <v>39</v>
      </c>
      <c r="B16" s="268"/>
      <c r="C16" s="268"/>
      <c r="D16" s="268"/>
      <c r="E16" s="268"/>
      <c r="F16" s="268"/>
      <c r="G16" s="268"/>
      <c r="H16" s="268"/>
      <c r="I16" s="268"/>
      <c r="J16" s="268"/>
      <c r="K16" s="268"/>
      <c r="L16" s="268"/>
      <c r="M16" s="268"/>
      <c r="N16" s="268"/>
      <c r="O16" s="268"/>
      <c r="P16" s="268"/>
      <c r="Q16" s="268"/>
      <c r="R16" s="268"/>
      <c r="S16" s="268"/>
      <c r="T16" s="268"/>
      <c r="U16" s="268"/>
      <c r="V16" s="268"/>
      <c r="W16" s="268"/>
    </row>
    <row r="17" spans="1:24" ht="14.45" customHeight="1"/>
    <row r="18" spans="1:24" ht="14.45" customHeight="1"/>
    <row r="19" spans="1:24">
      <c r="B19" s="61" t="s">
        <v>40</v>
      </c>
    </row>
    <row r="20" spans="1:24" ht="13.9" customHeight="1"/>
    <row r="21" spans="1:24">
      <c r="A21" s="61" t="s">
        <v>33</v>
      </c>
      <c r="I21" s="61" t="s">
        <v>341</v>
      </c>
    </row>
    <row r="22" spans="1:24">
      <c r="I22" s="61" t="s">
        <v>222</v>
      </c>
    </row>
    <row r="23" spans="1:24" ht="15" customHeight="1"/>
    <row r="24" spans="1:24">
      <c r="A24" s="61" t="s">
        <v>87</v>
      </c>
      <c r="I24" s="263">
        <f>基本情報!E8</f>
        <v>0</v>
      </c>
      <c r="J24" s="264"/>
      <c r="K24" s="264"/>
      <c r="L24" s="264"/>
      <c r="M24" s="264"/>
      <c r="N24" s="264"/>
      <c r="O24" s="264"/>
      <c r="P24" s="264"/>
      <c r="Q24" s="264"/>
      <c r="R24" s="264"/>
      <c r="S24" s="264"/>
      <c r="T24" s="264"/>
      <c r="U24" s="264"/>
    </row>
    <row r="25" spans="1:24">
      <c r="H25" s="61" t="s">
        <v>89</v>
      </c>
      <c r="I25" s="263">
        <f>基本情報!E9</f>
        <v>0</v>
      </c>
      <c r="J25" s="265"/>
      <c r="K25" s="265"/>
      <c r="L25" s="265"/>
      <c r="M25" s="265"/>
      <c r="N25" s="265"/>
      <c r="O25" s="265"/>
      <c r="P25" s="265"/>
      <c r="Q25" s="265"/>
      <c r="R25" s="265"/>
      <c r="S25" s="265"/>
      <c r="T25" s="265"/>
      <c r="U25" s="265"/>
      <c r="V25" s="61" t="s">
        <v>90</v>
      </c>
    </row>
    <row r="26" spans="1:24" ht="15" customHeight="1"/>
    <row r="27" spans="1:24">
      <c r="A27" s="61" t="s">
        <v>114</v>
      </c>
      <c r="H27" s="61" t="s">
        <v>34</v>
      </c>
      <c r="I27" s="422"/>
      <c r="J27" s="422"/>
      <c r="K27" s="422"/>
      <c r="L27" s="422"/>
      <c r="M27" s="422"/>
      <c r="N27" s="422"/>
      <c r="O27" s="61" t="s">
        <v>35</v>
      </c>
      <c r="X27" s="61" t="s">
        <v>113</v>
      </c>
    </row>
    <row r="28" spans="1:24">
      <c r="A28" s="61" t="s">
        <v>41</v>
      </c>
      <c r="H28" s="61" t="s">
        <v>34</v>
      </c>
      <c r="I28" s="421">
        <f>I29-I27</f>
        <v>0</v>
      </c>
      <c r="J28" s="421"/>
      <c r="K28" s="421"/>
      <c r="L28" s="421"/>
      <c r="M28" s="421"/>
      <c r="N28" s="421"/>
      <c r="O28" s="61" t="s">
        <v>35</v>
      </c>
    </row>
    <row r="29" spans="1:24">
      <c r="A29" s="61" t="s">
        <v>42</v>
      </c>
      <c r="H29" s="61" t="s">
        <v>34</v>
      </c>
      <c r="I29" s="421">
        <f>'別紙2-1（変更）'!I17</f>
        <v>0</v>
      </c>
      <c r="J29" s="421"/>
      <c r="K29" s="421"/>
      <c r="L29" s="421"/>
      <c r="M29" s="421"/>
      <c r="N29" s="421"/>
      <c r="O29" s="61" t="s">
        <v>35</v>
      </c>
    </row>
    <row r="30" spans="1:24" ht="15" customHeight="1"/>
    <row r="31" spans="1:24">
      <c r="A31" s="61" t="s">
        <v>115</v>
      </c>
      <c r="H31" s="420"/>
      <c r="I31" s="420"/>
      <c r="J31" s="420"/>
      <c r="K31" s="420"/>
      <c r="L31" s="420"/>
      <c r="M31" s="420"/>
      <c r="N31" s="420"/>
      <c r="O31" s="420"/>
      <c r="P31" s="420"/>
      <c r="Q31" s="420"/>
      <c r="R31" s="420"/>
      <c r="S31" s="420"/>
      <c r="T31" s="420"/>
      <c r="U31" s="420"/>
      <c r="V31" s="420"/>
    </row>
    <row r="32" spans="1:24">
      <c r="H32" s="420"/>
      <c r="I32" s="420"/>
      <c r="J32" s="420"/>
      <c r="K32" s="420"/>
      <c r="L32" s="420"/>
      <c r="M32" s="420"/>
      <c r="N32" s="420"/>
      <c r="O32" s="420"/>
      <c r="P32" s="420"/>
      <c r="Q32" s="420"/>
      <c r="R32" s="420"/>
      <c r="S32" s="420"/>
      <c r="T32" s="420"/>
      <c r="U32" s="420"/>
      <c r="V32" s="420"/>
    </row>
    <row r="33" spans="1:22">
      <c r="H33" s="420"/>
      <c r="I33" s="420"/>
      <c r="J33" s="420"/>
      <c r="K33" s="420"/>
      <c r="L33" s="420"/>
      <c r="M33" s="420"/>
      <c r="N33" s="420"/>
      <c r="O33" s="420"/>
      <c r="P33" s="420"/>
      <c r="Q33" s="420"/>
      <c r="R33" s="420"/>
      <c r="S33" s="420"/>
      <c r="T33" s="420"/>
      <c r="U33" s="420"/>
      <c r="V33" s="420"/>
    </row>
    <row r="34" spans="1:22">
      <c r="H34" s="420"/>
      <c r="I34" s="420"/>
      <c r="J34" s="420"/>
      <c r="K34" s="420"/>
      <c r="L34" s="420"/>
      <c r="M34" s="420"/>
      <c r="N34" s="420"/>
      <c r="O34" s="420"/>
      <c r="P34" s="420"/>
      <c r="Q34" s="420"/>
      <c r="R34" s="420"/>
      <c r="S34" s="420"/>
      <c r="T34" s="420"/>
      <c r="U34" s="420"/>
      <c r="V34" s="420"/>
    </row>
    <row r="35" spans="1:22">
      <c r="H35" s="420"/>
      <c r="I35" s="420"/>
      <c r="J35" s="420"/>
      <c r="K35" s="420"/>
      <c r="L35" s="420"/>
      <c r="M35" s="420"/>
      <c r="N35" s="420"/>
      <c r="O35" s="420"/>
      <c r="P35" s="420"/>
      <c r="Q35" s="420"/>
      <c r="R35" s="420"/>
      <c r="S35" s="420"/>
      <c r="T35" s="420"/>
      <c r="U35" s="420"/>
      <c r="V35" s="420"/>
    </row>
    <row r="36" spans="1:22" ht="15" customHeight="1"/>
    <row r="37" spans="1:22">
      <c r="A37" s="61" t="s">
        <v>116</v>
      </c>
      <c r="H37" s="61" t="s">
        <v>37</v>
      </c>
    </row>
    <row r="39" spans="1:22">
      <c r="A39" s="168" t="s">
        <v>8</v>
      </c>
      <c r="B39" s="168"/>
      <c r="C39" s="168" t="s">
        <v>332</v>
      </c>
      <c r="D39" s="168"/>
      <c r="E39" s="168"/>
    </row>
  </sheetData>
  <sheetProtection algorithmName="SHA-512" hashValue="noSWyAY8B01Xmmcn2sMmjL8lksc868Av1bwoACumNLnS9U/XnoI+7pjQX5ednqujidA4R0FZVtWn8IGcNw0lWw==" saltValue="TeYj25MX7aHYIvYqngkVkA=="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3"/>
  <pageMargins left="0.7" right="0.7" top="0.75" bottom="0.52"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3E8C2-19BC-477F-8C45-AFEA226025E8}">
  <sheetPr>
    <tabColor theme="4" tint="0.39997558519241921"/>
    <pageSetUpPr fitToPage="1"/>
  </sheetPr>
  <dimension ref="B1:O19"/>
  <sheetViews>
    <sheetView showGridLines="0" view="pageBreakPreview" topLeftCell="A7" zoomScale="70" zoomScaleNormal="100" zoomScaleSheetLayoutView="70" workbookViewId="0">
      <selection activeCell="E11" sqref="E11:G11"/>
    </sheetView>
  </sheetViews>
  <sheetFormatPr defaultColWidth="8.75" defaultRowHeight="18.75"/>
  <cols>
    <col min="1" max="1" width="2.375" style="6" customWidth="1"/>
    <col min="2" max="2" width="38.75" style="6" bestFit="1" customWidth="1"/>
    <col min="3" max="10" width="13.625" style="6" customWidth="1"/>
    <col min="11" max="11" width="8.75" style="6"/>
    <col min="12" max="13" width="0" style="6" hidden="1" customWidth="1"/>
    <col min="14" max="14" width="10.5" style="6" hidden="1" customWidth="1"/>
    <col min="15" max="15" width="21.625" style="6" hidden="1" customWidth="1"/>
    <col min="16" max="16384" width="8.75" style="6"/>
  </cols>
  <sheetData>
    <row r="1" spans="2:15" ht="24" customHeight="1">
      <c r="B1" s="6" t="s">
        <v>199</v>
      </c>
      <c r="K1" s="161" t="s">
        <v>319</v>
      </c>
    </row>
    <row r="2" spans="2:15" ht="25.15" customHeight="1">
      <c r="B2" s="270" t="s">
        <v>346</v>
      </c>
      <c r="C2" s="270"/>
      <c r="D2" s="270"/>
      <c r="E2" s="270"/>
      <c r="F2" s="270"/>
      <c r="G2" s="270"/>
      <c r="H2" s="270"/>
      <c r="I2" s="270"/>
      <c r="J2" s="270"/>
      <c r="K2" s="270"/>
    </row>
    <row r="3" spans="2:15" ht="15.6" customHeight="1">
      <c r="B3" s="96"/>
    </row>
    <row r="4" spans="2:15" ht="27" customHeight="1">
      <c r="G4" s="46" t="s">
        <v>91</v>
      </c>
      <c r="H4" s="271">
        <f>基本情報!E8</f>
        <v>0</v>
      </c>
      <c r="I4" s="272"/>
      <c r="J4" s="272"/>
      <c r="K4" s="272"/>
    </row>
    <row r="5" spans="2:15" ht="33" customHeight="1" thickBot="1">
      <c r="K5" s="44" t="s">
        <v>18</v>
      </c>
    </row>
    <row r="6" spans="2:15" ht="56.25">
      <c r="B6" s="273" t="s">
        <v>25</v>
      </c>
      <c r="C6" s="47" t="s">
        <v>0</v>
      </c>
      <c r="D6" s="48" t="s">
        <v>1</v>
      </c>
      <c r="E6" s="47" t="s">
        <v>2</v>
      </c>
      <c r="F6" s="48" t="s">
        <v>3</v>
      </c>
      <c r="G6" s="47" t="s">
        <v>4</v>
      </c>
      <c r="H6" s="48" t="s">
        <v>5</v>
      </c>
      <c r="I6" s="48" t="s">
        <v>6</v>
      </c>
      <c r="J6" s="48" t="s">
        <v>7</v>
      </c>
      <c r="K6" s="50" t="s">
        <v>8</v>
      </c>
    </row>
    <row r="7" spans="2:15" ht="39.950000000000003" customHeight="1" thickBot="1">
      <c r="B7" s="274"/>
      <c r="C7" s="51" t="s">
        <v>9</v>
      </c>
      <c r="D7" s="51" t="s">
        <v>10</v>
      </c>
      <c r="E7" s="51" t="s">
        <v>17</v>
      </c>
      <c r="F7" s="51" t="s">
        <v>11</v>
      </c>
      <c r="G7" s="52" t="s">
        <v>12</v>
      </c>
      <c r="H7" s="52" t="s">
        <v>13</v>
      </c>
      <c r="I7" s="52" t="s">
        <v>14</v>
      </c>
      <c r="J7" s="52" t="s">
        <v>15</v>
      </c>
      <c r="K7" s="74"/>
      <c r="N7" s="6" t="s">
        <v>78</v>
      </c>
      <c r="O7" t="s">
        <v>369</v>
      </c>
    </row>
    <row r="8" spans="2:15" ht="39.950000000000003" customHeight="1">
      <c r="B8" s="54" t="s">
        <v>188</v>
      </c>
      <c r="C8" s="199">
        <f>'別紙2-2（変更）'!H9</f>
        <v>0</v>
      </c>
      <c r="D8" s="200">
        <v>0</v>
      </c>
      <c r="E8" s="199">
        <f>C8-D8</f>
        <v>0</v>
      </c>
      <c r="F8" s="199">
        <f>E8</f>
        <v>0</v>
      </c>
      <c r="G8" s="199">
        <f>N8*'別紙2-2（変更）'!M9</f>
        <v>0</v>
      </c>
      <c r="H8" s="201">
        <f>MIN(E8,F8,G8)</f>
        <v>0</v>
      </c>
      <c r="I8" s="202"/>
      <c r="J8" s="202"/>
      <c r="K8" s="75"/>
      <c r="N8" s="55">
        <v>133000</v>
      </c>
      <c r="O8" s="83">
        <f>'別紙2-2（変更）附表（購入予定物品一覧）'!J6</f>
        <v>0</v>
      </c>
    </row>
    <row r="9" spans="2:15" ht="39.950000000000003" customHeight="1">
      <c r="B9" s="56" t="s">
        <v>184</v>
      </c>
      <c r="C9" s="199">
        <f>'別紙2-2（変更）'!H10</f>
        <v>0</v>
      </c>
      <c r="D9" s="200">
        <v>0</v>
      </c>
      <c r="E9" s="199">
        <f t="shared" ref="E9:E16" si="0">C9-D9</f>
        <v>0</v>
      </c>
      <c r="F9" s="199">
        <f t="shared" ref="F9:F16" si="1">E9</f>
        <v>0</v>
      </c>
      <c r="G9" s="199">
        <f>N9*'別紙2-2（変更）'!M10</f>
        <v>0</v>
      </c>
      <c r="H9" s="201">
        <f>MIN(MIN(E9,F9,O9),G9)</f>
        <v>0</v>
      </c>
      <c r="I9" s="203"/>
      <c r="J9" s="203"/>
      <c r="K9" s="75"/>
      <c r="M9" t="s">
        <v>360</v>
      </c>
      <c r="N9" s="55">
        <v>5000000</v>
      </c>
      <c r="O9" s="83">
        <f>'別紙2-2（変更）附表（購入予定物品一覧）'!J7</f>
        <v>0</v>
      </c>
    </row>
    <row r="10" spans="2:15" ht="39.950000000000003" customHeight="1">
      <c r="B10" s="56" t="s">
        <v>185</v>
      </c>
      <c r="C10" s="199">
        <f>'別紙2-2（変更）'!H11</f>
        <v>0</v>
      </c>
      <c r="D10" s="200">
        <v>0</v>
      </c>
      <c r="E10" s="199">
        <f t="shared" si="0"/>
        <v>0</v>
      </c>
      <c r="F10" s="199">
        <f t="shared" si="1"/>
        <v>0</v>
      </c>
      <c r="G10" s="199">
        <f>N10*'別紙2-2（変更）'!M11</f>
        <v>0</v>
      </c>
      <c r="H10" s="201">
        <f t="shared" ref="H10:H15" si="2">MIN(E10,F10,G10)</f>
        <v>0</v>
      </c>
      <c r="I10" s="203"/>
      <c r="J10" s="203"/>
      <c r="K10" s="75"/>
      <c r="N10" s="55">
        <v>3600</v>
      </c>
      <c r="O10" s="83"/>
    </row>
    <row r="11" spans="2:15" ht="39.950000000000003" customHeight="1">
      <c r="B11" s="57" t="s">
        <v>186</v>
      </c>
      <c r="C11" s="199">
        <f>'別紙2-2（変更）'!H12</f>
        <v>0</v>
      </c>
      <c r="D11" s="200">
        <v>0</v>
      </c>
      <c r="E11" s="199">
        <f t="shared" si="0"/>
        <v>0</v>
      </c>
      <c r="F11" s="199">
        <f t="shared" si="1"/>
        <v>0</v>
      </c>
      <c r="G11" s="199">
        <f>N11*'別紙2-2（変更）'!M12</f>
        <v>0</v>
      </c>
      <c r="H11" s="201">
        <f t="shared" si="2"/>
        <v>0</v>
      </c>
      <c r="I11" s="203"/>
      <c r="J11" s="203"/>
      <c r="K11" s="75"/>
      <c r="N11" s="55">
        <v>4320000</v>
      </c>
      <c r="O11" s="83">
        <f>'別紙2-2（変更）附表（購入予定物品一覧）'!J8</f>
        <v>0</v>
      </c>
    </row>
    <row r="12" spans="2:15" ht="39.950000000000003" customHeight="1">
      <c r="B12" s="57" t="s">
        <v>59</v>
      </c>
      <c r="C12" s="199">
        <f>'別紙2-2（変更）'!H13</f>
        <v>0</v>
      </c>
      <c r="D12" s="200">
        <v>0</v>
      </c>
      <c r="E12" s="199">
        <f t="shared" si="0"/>
        <v>0</v>
      </c>
      <c r="F12" s="199">
        <f t="shared" si="1"/>
        <v>0</v>
      </c>
      <c r="G12" s="199">
        <f>N12*'別紙2-2（変更）'!M13</f>
        <v>0</v>
      </c>
      <c r="H12" s="201">
        <f t="shared" ref="H12:H13" si="3">MIN(MIN(E12,F12,O12),G12)</f>
        <v>0</v>
      </c>
      <c r="I12" s="203"/>
      <c r="J12" s="203"/>
      <c r="K12" s="75"/>
      <c r="M12" t="s">
        <v>360</v>
      </c>
      <c r="N12" s="55">
        <v>51400</v>
      </c>
      <c r="O12" s="83">
        <f>'別紙2-2（変更）附表（購入予定物品一覧）'!J9</f>
        <v>0</v>
      </c>
    </row>
    <row r="13" spans="2:15" ht="39.950000000000003" customHeight="1">
      <c r="B13" s="57" t="s">
        <v>187</v>
      </c>
      <c r="C13" s="199">
        <f>'別紙2-2（変更）'!H14</f>
        <v>0</v>
      </c>
      <c r="D13" s="200">
        <v>0</v>
      </c>
      <c r="E13" s="199">
        <f t="shared" si="0"/>
        <v>0</v>
      </c>
      <c r="F13" s="199">
        <f t="shared" si="1"/>
        <v>0</v>
      </c>
      <c r="G13" s="199">
        <f>N13*'別紙2-2（変更）'!M14</f>
        <v>0</v>
      </c>
      <c r="H13" s="201">
        <f t="shared" si="3"/>
        <v>0</v>
      </c>
      <c r="I13" s="203"/>
      <c r="J13" s="203"/>
      <c r="K13" s="75"/>
      <c r="M13" t="s">
        <v>360</v>
      </c>
      <c r="N13" s="55">
        <v>21000000</v>
      </c>
      <c r="O13" s="83">
        <f>'別紙2-2（変更）附表（購入予定物品一覧）'!J10</f>
        <v>0</v>
      </c>
    </row>
    <row r="14" spans="2:15" ht="39.950000000000003" customHeight="1">
      <c r="B14" s="57" t="s">
        <v>351</v>
      </c>
      <c r="C14" s="199">
        <f>'別紙2-2（変更）'!H15+'別紙2-2（変更）'!H16</f>
        <v>0</v>
      </c>
      <c r="D14" s="200">
        <v>0</v>
      </c>
      <c r="E14" s="199">
        <f t="shared" si="0"/>
        <v>0</v>
      </c>
      <c r="F14" s="199">
        <f t="shared" si="1"/>
        <v>0</v>
      </c>
      <c r="G14" s="199">
        <f>F14</f>
        <v>0</v>
      </c>
      <c r="H14" s="201">
        <f t="shared" si="2"/>
        <v>0</v>
      </c>
      <c r="I14" s="203"/>
      <c r="J14" s="203"/>
      <c r="K14" s="75"/>
      <c r="N14" s="55"/>
      <c r="O14" s="83"/>
    </row>
    <row r="15" spans="2:15" ht="39.950000000000003" customHeight="1">
      <c r="B15" s="57" t="s">
        <v>182</v>
      </c>
      <c r="C15" s="199">
        <f>'別紙2-2（変更）'!H17</f>
        <v>0</v>
      </c>
      <c r="D15" s="200">
        <v>0</v>
      </c>
      <c r="E15" s="199">
        <f t="shared" si="0"/>
        <v>0</v>
      </c>
      <c r="F15" s="199">
        <f t="shared" si="1"/>
        <v>0</v>
      </c>
      <c r="G15" s="199">
        <f>IF(C15&gt;0,N15,0)</f>
        <v>0</v>
      </c>
      <c r="H15" s="201">
        <f t="shared" si="2"/>
        <v>0</v>
      </c>
      <c r="I15" s="203"/>
      <c r="J15" s="203"/>
      <c r="K15" s="75"/>
      <c r="N15" s="55">
        <v>905000</v>
      </c>
      <c r="O15" s="83">
        <f>'別紙2-2（変更）附表（購入予定物品一覧）'!J12</f>
        <v>0</v>
      </c>
    </row>
    <row r="16" spans="2:15" ht="39.950000000000003" customHeight="1" thickBot="1">
      <c r="B16" s="58" t="s">
        <v>183</v>
      </c>
      <c r="C16" s="199">
        <f>'別紙2-2（変更）'!H18</f>
        <v>0</v>
      </c>
      <c r="D16" s="200">
        <v>0</v>
      </c>
      <c r="E16" s="199">
        <f t="shared" si="0"/>
        <v>0</v>
      </c>
      <c r="F16" s="199">
        <f t="shared" si="1"/>
        <v>0</v>
      </c>
      <c r="G16" s="199">
        <f>N16*'別紙2-2（変更）'!M18</f>
        <v>0</v>
      </c>
      <c r="H16" s="204">
        <f>MIN(MIN(E16,F16,O16),G16)</f>
        <v>0</v>
      </c>
      <c r="I16" s="203"/>
      <c r="J16" s="203"/>
      <c r="K16" s="75"/>
      <c r="M16" t="s">
        <v>360</v>
      </c>
      <c r="N16" s="55">
        <v>205000</v>
      </c>
      <c r="O16" s="83">
        <f>'別紙2-2（変更）附表（購入予定物品一覧）'!J13</f>
        <v>0</v>
      </c>
    </row>
    <row r="17" spans="2:11" ht="39.950000000000003" customHeight="1" thickTop="1" thickBot="1">
      <c r="B17" s="59" t="s">
        <v>26</v>
      </c>
      <c r="C17" s="205">
        <f t="shared" ref="C17:H17" si="4">SUM(C8:C16)</f>
        <v>0</v>
      </c>
      <c r="D17" s="205">
        <f t="shared" si="4"/>
        <v>0</v>
      </c>
      <c r="E17" s="205">
        <f t="shared" si="4"/>
        <v>0</v>
      </c>
      <c r="F17" s="205">
        <f t="shared" si="4"/>
        <v>0</v>
      </c>
      <c r="G17" s="205">
        <f t="shared" si="4"/>
        <v>0</v>
      </c>
      <c r="H17" s="205">
        <f t="shared" si="4"/>
        <v>0</v>
      </c>
      <c r="I17" s="205">
        <f>ROUNDDOWN(H17,-3)</f>
        <v>0</v>
      </c>
      <c r="J17" s="205">
        <f>I17</f>
        <v>0</v>
      </c>
      <c r="K17" s="76"/>
    </row>
    <row r="18" spans="2:11" ht="26.45" customHeight="1">
      <c r="B18" s="6" t="s">
        <v>16</v>
      </c>
    </row>
    <row r="19" spans="2:11" ht="26.45" customHeight="1">
      <c r="B19" s="6" t="s">
        <v>19</v>
      </c>
    </row>
  </sheetData>
  <sheetProtection algorithmName="SHA-512" hashValue="Xk4WD5R5/3/+O1h9l6Sk0cEOokHlLPsLeKa0QQmhcjq8XesLpPxpKkHX8WqzUqNZ2H5Apr38/jQPdz6qpfph+w==" saltValue="PVFdYlwgE2RyBpdAeailww==" spinCount="100000" sheet="1" selectLockedCells="1"/>
  <mergeCells count="3">
    <mergeCell ref="B2:K2"/>
    <mergeCell ref="H4:K4"/>
    <mergeCell ref="B6:B7"/>
  </mergeCells>
  <phoneticPr fontId="3"/>
  <pageMargins left="0.7" right="0.7" top="0.54" bottom="0.5" header="0.3" footer="0.3"/>
  <pageSetup paperSize="9" scale="7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957CE-CEB8-495E-A394-CFE164D293CE}">
  <sheetPr>
    <tabColor theme="4" tint="0.39997558519241921"/>
    <pageSetUpPr fitToPage="1"/>
  </sheetPr>
  <dimension ref="A1:P29"/>
  <sheetViews>
    <sheetView showGridLines="0" view="pageBreakPreview" topLeftCell="A4"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20"/>
      <c r="B1" s="6" t="s">
        <v>198</v>
      </c>
      <c r="C1" s="129"/>
      <c r="D1" s="129"/>
      <c r="N1" s="161" t="s">
        <v>319</v>
      </c>
    </row>
    <row r="2" spans="1:16">
      <c r="A2" s="120"/>
      <c r="B2" s="41" t="s">
        <v>343</v>
      </c>
      <c r="C2" s="130"/>
      <c r="D2" s="119"/>
    </row>
    <row r="3" spans="1:16" ht="27.6" customHeight="1">
      <c r="A3" s="120"/>
      <c r="B3" s="130"/>
      <c r="C3" s="130"/>
      <c r="D3" s="119"/>
    </row>
    <row r="4" spans="1:16">
      <c r="A4" s="120"/>
      <c r="B4" s="130"/>
      <c r="J4" s="131" t="s">
        <v>91</v>
      </c>
      <c r="K4" s="285">
        <f>基本情報!E8</f>
        <v>0</v>
      </c>
      <c r="L4" s="286"/>
      <c r="M4" s="286"/>
      <c r="N4" s="286"/>
      <c r="O4" s="131"/>
      <c r="P4" s="131"/>
    </row>
    <row r="5" spans="1:16" ht="20.45" customHeight="1">
      <c r="A5" s="120"/>
      <c r="B5" s="129"/>
      <c r="J5" s="129"/>
      <c r="K5" s="129"/>
      <c r="L5" s="129"/>
      <c r="M5" s="129"/>
      <c r="N5" s="129"/>
      <c r="O5" s="129"/>
      <c r="P5" s="129"/>
    </row>
    <row r="6" spans="1:16" ht="18" customHeight="1">
      <c r="A6" s="120"/>
      <c r="B6" s="287" t="s">
        <v>53</v>
      </c>
      <c r="C6" s="288"/>
      <c r="D6" s="288"/>
      <c r="E6" s="289"/>
      <c r="F6" s="293" t="s">
        <v>54</v>
      </c>
      <c r="G6" s="293"/>
      <c r="H6" s="294" t="s">
        <v>271</v>
      </c>
      <c r="I6" s="296" t="s">
        <v>272</v>
      </c>
      <c r="J6" s="297"/>
      <c r="K6" s="297"/>
      <c r="L6" s="297"/>
      <c r="M6" s="297"/>
      <c r="N6" s="298"/>
    </row>
    <row r="7" spans="1:16">
      <c r="A7" s="120"/>
      <c r="B7" s="290"/>
      <c r="C7" s="291"/>
      <c r="D7" s="291"/>
      <c r="E7" s="292"/>
      <c r="F7" s="294"/>
      <c r="G7" s="294"/>
      <c r="H7" s="295"/>
      <c r="I7" s="299"/>
      <c r="J7" s="300"/>
      <c r="K7" s="300"/>
      <c r="L7" s="300"/>
      <c r="M7" s="300"/>
      <c r="N7" s="301"/>
    </row>
    <row r="8" spans="1:16">
      <c r="A8" s="120"/>
      <c r="B8" s="281"/>
      <c r="C8" s="282"/>
      <c r="D8" s="282"/>
      <c r="E8" s="283"/>
      <c r="F8" s="284"/>
      <c r="G8" s="284"/>
      <c r="H8" s="132" t="s">
        <v>57</v>
      </c>
      <c r="I8" s="281"/>
      <c r="J8" s="282"/>
      <c r="K8" s="282"/>
      <c r="L8" s="282"/>
      <c r="M8" s="133"/>
      <c r="N8" s="134"/>
    </row>
    <row r="9" spans="1:16" ht="43.9" customHeight="1">
      <c r="A9" s="120"/>
      <c r="B9" s="275" t="s">
        <v>189</v>
      </c>
      <c r="C9" s="275"/>
      <c r="D9" s="275"/>
      <c r="E9" s="275"/>
      <c r="F9" s="280" t="s">
        <v>224</v>
      </c>
      <c r="G9" s="280"/>
      <c r="H9" s="102">
        <f>'別紙2-2（変更）附表（購入予定物品一覧）'!E6</f>
        <v>0</v>
      </c>
      <c r="I9" s="278" t="s">
        <v>225</v>
      </c>
      <c r="J9" s="279"/>
      <c r="K9" s="279"/>
      <c r="L9" s="279"/>
      <c r="M9" s="207"/>
      <c r="N9" s="135" t="s">
        <v>223</v>
      </c>
    </row>
    <row r="10" spans="1:16" ht="43.9" customHeight="1">
      <c r="A10" s="120"/>
      <c r="B10" s="275" t="s">
        <v>190</v>
      </c>
      <c r="C10" s="276"/>
      <c r="D10" s="276"/>
      <c r="E10" s="276"/>
      <c r="F10" s="280" t="s">
        <v>306</v>
      </c>
      <c r="G10" s="280"/>
      <c r="H10" s="102">
        <f>'別紙2-2（変更）附表（購入予定物品一覧）'!E7</f>
        <v>0</v>
      </c>
      <c r="I10" s="278" t="s">
        <v>276</v>
      </c>
      <c r="J10" s="279"/>
      <c r="K10" s="279"/>
      <c r="L10" s="279"/>
      <c r="M10" s="208">
        <f>SUMIF('別紙2-2（変更）附表（購入予定物品一覧）'!A:A,"（２）",'別紙2-2（変更）附表（購入予定物品一覧）'!F:F)</f>
        <v>0</v>
      </c>
      <c r="N10" s="135" t="s">
        <v>277</v>
      </c>
    </row>
    <row r="11" spans="1:16" ht="43.9" customHeight="1">
      <c r="A11" s="120"/>
      <c r="B11" s="275" t="s">
        <v>77</v>
      </c>
      <c r="C11" s="276"/>
      <c r="D11" s="276"/>
      <c r="E11" s="276"/>
      <c r="F11" s="277" t="s">
        <v>273</v>
      </c>
      <c r="G11" s="277"/>
      <c r="H11" s="102">
        <f>'別紙2-2（変更）附表（個人防護具積算）'!H21</f>
        <v>0</v>
      </c>
      <c r="I11" s="278" t="s">
        <v>274</v>
      </c>
      <c r="J11" s="279"/>
      <c r="K11" s="279"/>
      <c r="L11" s="279"/>
      <c r="M11" s="208">
        <f>'別紙2-2（変更）附表（個人防護具積算）'!E10</f>
        <v>0</v>
      </c>
      <c r="N11" s="135" t="s">
        <v>76</v>
      </c>
    </row>
    <row r="12" spans="1:16" ht="43.9" customHeight="1">
      <c r="A12" s="120"/>
      <c r="B12" s="275" t="s">
        <v>191</v>
      </c>
      <c r="C12" s="276"/>
      <c r="D12" s="276"/>
      <c r="E12" s="276"/>
      <c r="F12" s="280" t="s">
        <v>202</v>
      </c>
      <c r="G12" s="280"/>
      <c r="H12" s="102">
        <f>'別紙2-2（変更）附表（購入予定物品一覧）'!E8</f>
        <v>0</v>
      </c>
      <c r="I12" s="278" t="s">
        <v>275</v>
      </c>
      <c r="J12" s="279"/>
      <c r="K12" s="279"/>
      <c r="L12" s="279"/>
      <c r="M12" s="209"/>
      <c r="N12" s="135" t="s">
        <v>223</v>
      </c>
    </row>
    <row r="13" spans="1:16" ht="43.9" customHeight="1">
      <c r="A13" s="120"/>
      <c r="B13" s="275" t="s">
        <v>192</v>
      </c>
      <c r="C13" s="276"/>
      <c r="D13" s="276"/>
      <c r="E13" s="276"/>
      <c r="F13" s="280" t="s">
        <v>83</v>
      </c>
      <c r="G13" s="280"/>
      <c r="H13" s="102">
        <f>'別紙2-2（変更）附表（購入予定物品一覧）'!E9</f>
        <v>0</v>
      </c>
      <c r="I13" s="278" t="s">
        <v>276</v>
      </c>
      <c r="J13" s="279"/>
      <c r="K13" s="279"/>
      <c r="L13" s="279"/>
      <c r="M13" s="208">
        <f>SUMIF('別紙2-2（変更）附表（購入予定物品一覧）'!A:A,"（５）",'別紙2-2（変更）附表（購入予定物品一覧）'!F:F)</f>
        <v>0</v>
      </c>
      <c r="N13" s="135" t="s">
        <v>277</v>
      </c>
    </row>
    <row r="14" spans="1:16" ht="43.9" customHeight="1">
      <c r="A14" s="120"/>
      <c r="B14" s="275" t="s">
        <v>193</v>
      </c>
      <c r="C14" s="276"/>
      <c r="D14" s="276"/>
      <c r="E14" s="276"/>
      <c r="F14" s="280" t="s">
        <v>197</v>
      </c>
      <c r="G14" s="280"/>
      <c r="H14" s="102">
        <f>'別紙2-2（変更）附表（購入予定物品一覧）'!E10</f>
        <v>0</v>
      </c>
      <c r="I14" s="278" t="s">
        <v>276</v>
      </c>
      <c r="J14" s="279"/>
      <c r="K14" s="279"/>
      <c r="L14" s="279"/>
      <c r="M14" s="208">
        <f>SUMIF('別紙2-2（変更）附表（購入予定物品一覧）'!A:A,"（６）",'別紙2-2（変更）附表（購入予定物品一覧）'!F:F)</f>
        <v>0</v>
      </c>
      <c r="N14" s="135" t="s">
        <v>277</v>
      </c>
    </row>
    <row r="15" spans="1:16" ht="43.9" customHeight="1">
      <c r="A15" s="120"/>
      <c r="B15" s="318" t="s">
        <v>194</v>
      </c>
      <c r="C15" s="319"/>
      <c r="D15" s="309" t="s">
        <v>355</v>
      </c>
      <c r="E15" s="310"/>
      <c r="F15" s="314" t="s">
        <v>371</v>
      </c>
      <c r="G15" s="315"/>
      <c r="H15" s="102">
        <f>'別紙2-2（変更）附表（購入予定物品一覧）'!E11</f>
        <v>0</v>
      </c>
      <c r="I15" s="306"/>
      <c r="J15" s="307"/>
      <c r="K15" s="307"/>
      <c r="L15" s="307"/>
      <c r="M15" s="307"/>
      <c r="N15" s="308"/>
    </row>
    <row r="16" spans="1:16" ht="43.9" customHeight="1">
      <c r="A16" s="120"/>
      <c r="B16" s="281"/>
      <c r="C16" s="320"/>
      <c r="D16" s="309" t="s">
        <v>356</v>
      </c>
      <c r="E16" s="310"/>
      <c r="F16" s="316"/>
      <c r="G16" s="317"/>
      <c r="H16" s="182"/>
      <c r="I16" s="424"/>
      <c r="J16" s="425"/>
      <c r="K16" s="425"/>
      <c r="L16" s="425"/>
      <c r="M16" s="425"/>
      <c r="N16" s="426"/>
    </row>
    <row r="17" spans="1:14" ht="43.9" customHeight="1">
      <c r="A17" s="120"/>
      <c r="B17" s="275" t="s">
        <v>195</v>
      </c>
      <c r="C17" s="276"/>
      <c r="D17" s="276"/>
      <c r="E17" s="276"/>
      <c r="F17" s="280" t="s">
        <v>278</v>
      </c>
      <c r="G17" s="280"/>
      <c r="H17" s="102">
        <f>'別紙2-2（変更）附表（購入予定物品一覧）'!E12</f>
        <v>0</v>
      </c>
      <c r="I17" s="306"/>
      <c r="J17" s="307"/>
      <c r="K17" s="307"/>
      <c r="L17" s="307"/>
      <c r="M17" s="307"/>
      <c r="N17" s="308"/>
    </row>
    <row r="18" spans="1:14" ht="43.9" customHeight="1">
      <c r="A18" s="120"/>
      <c r="B18" s="275" t="s">
        <v>196</v>
      </c>
      <c r="C18" s="276"/>
      <c r="D18" s="276"/>
      <c r="E18" s="276"/>
      <c r="F18" s="280" t="s">
        <v>82</v>
      </c>
      <c r="G18" s="280"/>
      <c r="H18" s="102">
        <f>'別紙2-2（変更）附表（購入予定物品一覧）'!E13</f>
        <v>0</v>
      </c>
      <c r="I18" s="278" t="s">
        <v>279</v>
      </c>
      <c r="J18" s="279"/>
      <c r="K18" s="279"/>
      <c r="L18" s="279"/>
      <c r="M18" s="208">
        <f>SUMIF('別紙2-2（変更）附表（購入予定物品一覧）'!A:A,"（９）",'別紙2-2（変更）附表（購入予定物品一覧）'!F:F)</f>
        <v>0</v>
      </c>
      <c r="N18" s="135" t="s">
        <v>277</v>
      </c>
    </row>
    <row r="19" spans="1:14" ht="43.9" customHeight="1">
      <c r="A19" s="120"/>
      <c r="B19" s="293" t="s">
        <v>58</v>
      </c>
      <c r="C19" s="302"/>
      <c r="D19" s="302"/>
      <c r="E19" s="302"/>
      <c r="F19" s="293"/>
      <c r="G19" s="293"/>
      <c r="H19" s="206">
        <f>SUM(H9:H18)</f>
        <v>0</v>
      </c>
      <c r="I19" s="303"/>
      <c r="J19" s="304"/>
      <c r="K19" s="304"/>
      <c r="L19" s="304"/>
      <c r="M19" s="304"/>
      <c r="N19" s="305"/>
    </row>
    <row r="20" spans="1:14">
      <c r="A20" s="119"/>
      <c r="B20" s="120" t="s">
        <v>381</v>
      </c>
      <c r="C20" s="136"/>
      <c r="D20" s="136"/>
      <c r="E20" s="136"/>
      <c r="F20" s="136"/>
    </row>
    <row r="21" spans="1:14">
      <c r="A21" s="119"/>
      <c r="B21" s="120" t="s">
        <v>280</v>
      </c>
      <c r="C21" s="137"/>
      <c r="D21" s="137"/>
    </row>
    <row r="22" spans="1:14" ht="25.15" customHeight="1"/>
    <row r="23" spans="1:14" ht="25.15" customHeight="1"/>
    <row r="24" spans="1:14" ht="25.15" customHeight="1"/>
    <row r="25" spans="1:14" ht="25.15" customHeight="1"/>
    <row r="26" spans="1:14" ht="25.15" customHeight="1">
      <c r="D26" s="103"/>
      <c r="E26" s="103"/>
      <c r="F26" s="103"/>
    </row>
    <row r="27" spans="1:14" ht="25.15" customHeight="1"/>
    <row r="28" spans="1:14" ht="25.15" customHeight="1"/>
    <row r="29" spans="1:14" ht="25.15" customHeight="1"/>
  </sheetData>
  <sheetProtection algorithmName="SHA-512" hashValue="ioMUgGcWXBmLWuqQrFA+oz6zAUrUdeWyx4+6mZTajnG/rlJqJCcVnMwe3C1r2QOyKHsBQ1XLZsApi2BzujzigQ==" saltValue="rQc9WgdvnN4lXeITJpobYw==" spinCount="100000" sheet="1" formatRows="0" selectLockedCells="1"/>
  <mergeCells count="41">
    <mergeCell ref="B18:E18"/>
    <mergeCell ref="F18:G18"/>
    <mergeCell ref="I18:L18"/>
    <mergeCell ref="B19:E19"/>
    <mergeCell ref="F19:G19"/>
    <mergeCell ref="I19:N19"/>
    <mergeCell ref="I15:N15"/>
    <mergeCell ref="B17:E17"/>
    <mergeCell ref="F17:G17"/>
    <mergeCell ref="I17:N17"/>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56A70-BF05-4CDA-B768-61DDABF4E16B}">
  <sheetPr>
    <tabColor theme="4" tint="0.39997558519241921"/>
    <pageSetUpPr fitToPage="1"/>
  </sheetPr>
  <dimension ref="A1:N133"/>
  <sheetViews>
    <sheetView showGridLines="0" view="pageBreakPreview" topLeftCell="A10" zoomScaleNormal="100" zoomScaleSheetLayoutView="100" workbookViewId="0">
      <selection activeCell="A23" sqref="A23"/>
    </sheetView>
  </sheetViews>
  <sheetFormatPr defaultColWidth="8.75" defaultRowHeight="18.75"/>
  <cols>
    <col min="1" max="1" width="8.75" style="106"/>
    <col min="2" max="2" width="23.5" style="106" customWidth="1"/>
    <col min="3" max="3" width="26.25" style="106" customWidth="1"/>
    <col min="4" max="4" width="23.75" style="106" customWidth="1"/>
    <col min="5" max="5" width="14.875" style="106" customWidth="1"/>
    <col min="6" max="6" width="7" style="106" customWidth="1"/>
    <col min="7" max="7" width="15.875" style="106" bestFit="1" customWidth="1"/>
    <col min="8" max="8" width="19" style="106" customWidth="1"/>
    <col min="9" max="9" width="15.25" style="106" customWidth="1"/>
    <col min="10" max="10" width="10.5" style="106" hidden="1" customWidth="1"/>
    <col min="11" max="11" width="0" style="106" hidden="1" customWidth="1"/>
    <col min="12" max="12" width="7.125" style="106" hidden="1" customWidth="1"/>
    <col min="13" max="13" width="10.5" style="106" hidden="1" customWidth="1"/>
    <col min="14" max="14" width="13.375" style="106" hidden="1" customWidth="1"/>
    <col min="15" max="16384" width="8.75" style="106"/>
  </cols>
  <sheetData>
    <row r="1" spans="1:14">
      <c r="A1" s="106" t="s">
        <v>245</v>
      </c>
      <c r="I1" s="161" t="s">
        <v>319</v>
      </c>
    </row>
    <row r="2" spans="1:14" ht="19.5">
      <c r="A2" s="107" t="s">
        <v>235</v>
      </c>
    </row>
    <row r="3" spans="1:14" ht="19.5">
      <c r="D3" s="122"/>
      <c r="E3" s="109" t="s">
        <v>91</v>
      </c>
      <c r="F3" s="324">
        <f>基本情報!E8</f>
        <v>0</v>
      </c>
      <c r="G3" s="325"/>
      <c r="H3" s="325"/>
      <c r="I3" s="122"/>
    </row>
    <row r="4" spans="1:14" ht="8.4499999999999993" customHeight="1"/>
    <row r="5" spans="1:14">
      <c r="A5" s="326" t="s">
        <v>248</v>
      </c>
      <c r="B5" s="327"/>
      <c r="C5" s="327"/>
      <c r="D5" s="328"/>
      <c r="E5" s="329" t="s">
        <v>249</v>
      </c>
      <c r="F5" s="329"/>
      <c r="J5" s="106" t="s">
        <v>361</v>
      </c>
      <c r="M5" s="106" t="s">
        <v>362</v>
      </c>
    </row>
    <row r="6" spans="1:14">
      <c r="A6" s="123" t="s">
        <v>250</v>
      </c>
      <c r="B6" s="321" t="s">
        <v>251</v>
      </c>
      <c r="C6" s="322"/>
      <c r="D6" s="322"/>
      <c r="E6" s="323">
        <f t="shared" ref="E6:E13" si="0">SUMIF(A:A,A6,G:G)</f>
        <v>0</v>
      </c>
      <c r="F6" s="323"/>
      <c r="J6" s="224">
        <f t="shared" ref="J6:J14" si="1">SUMIF(A:A,A6,N:N)</f>
        <v>0</v>
      </c>
      <c r="L6" s="106" t="s">
        <v>363</v>
      </c>
      <c r="M6" s="224">
        <v>133000</v>
      </c>
      <c r="N6" s="106" t="s">
        <v>364</v>
      </c>
    </row>
    <row r="7" spans="1:14">
      <c r="A7" s="123" t="s">
        <v>269</v>
      </c>
      <c r="B7" s="321" t="s">
        <v>270</v>
      </c>
      <c r="C7" s="322"/>
      <c r="D7" s="322"/>
      <c r="E7" s="323">
        <f t="shared" si="0"/>
        <v>0</v>
      </c>
      <c r="F7" s="323"/>
      <c r="J7" s="224">
        <f t="shared" si="1"/>
        <v>0</v>
      </c>
      <c r="L7" s="106" t="s">
        <v>365</v>
      </c>
      <c r="M7" s="224">
        <v>5000000</v>
      </c>
      <c r="N7" s="117" t="s">
        <v>366</v>
      </c>
    </row>
    <row r="8" spans="1:14">
      <c r="A8" s="123" t="s">
        <v>253</v>
      </c>
      <c r="B8" s="321" t="s">
        <v>252</v>
      </c>
      <c r="C8" s="322"/>
      <c r="D8" s="322"/>
      <c r="E8" s="323">
        <f t="shared" si="0"/>
        <v>0</v>
      </c>
      <c r="F8" s="323"/>
      <c r="J8" s="224">
        <f t="shared" si="1"/>
        <v>0</v>
      </c>
      <c r="L8" s="106" t="s">
        <v>253</v>
      </c>
      <c r="M8" s="224">
        <v>4320000</v>
      </c>
      <c r="N8" s="106" t="s">
        <v>364</v>
      </c>
    </row>
    <row r="9" spans="1:14">
      <c r="A9" s="123" t="s">
        <v>255</v>
      </c>
      <c r="B9" s="321" t="s">
        <v>254</v>
      </c>
      <c r="C9" s="322"/>
      <c r="D9" s="322"/>
      <c r="E9" s="323">
        <f t="shared" si="0"/>
        <v>0</v>
      </c>
      <c r="F9" s="323"/>
      <c r="J9" s="224">
        <f t="shared" si="1"/>
        <v>0</v>
      </c>
      <c r="L9" s="106" t="s">
        <v>255</v>
      </c>
      <c r="M9" s="224">
        <v>51400</v>
      </c>
      <c r="N9" s="117" t="s">
        <v>366</v>
      </c>
    </row>
    <row r="10" spans="1:14">
      <c r="A10" s="123" t="s">
        <v>256</v>
      </c>
      <c r="B10" s="321" t="s">
        <v>187</v>
      </c>
      <c r="C10" s="322"/>
      <c r="D10" s="322"/>
      <c r="E10" s="323">
        <f t="shared" si="0"/>
        <v>0</v>
      </c>
      <c r="F10" s="323"/>
      <c r="J10" s="224">
        <f t="shared" si="1"/>
        <v>0</v>
      </c>
      <c r="L10" s="106" t="s">
        <v>256</v>
      </c>
      <c r="M10" s="224">
        <v>21000000</v>
      </c>
      <c r="N10" s="117" t="s">
        <v>366</v>
      </c>
    </row>
    <row r="11" spans="1:14">
      <c r="A11" s="123" t="s">
        <v>258</v>
      </c>
      <c r="B11" s="321" t="s">
        <v>352</v>
      </c>
      <c r="C11" s="322"/>
      <c r="D11" s="322"/>
      <c r="E11" s="323">
        <f t="shared" si="0"/>
        <v>0</v>
      </c>
      <c r="F11" s="323"/>
      <c r="J11" s="224">
        <f t="shared" si="1"/>
        <v>0</v>
      </c>
      <c r="L11" s="106" t="s">
        <v>258</v>
      </c>
      <c r="M11" s="106" t="s">
        <v>367</v>
      </c>
    </row>
    <row r="12" spans="1:14">
      <c r="A12" s="123" t="s">
        <v>260</v>
      </c>
      <c r="B12" s="321" t="s">
        <v>257</v>
      </c>
      <c r="C12" s="322"/>
      <c r="D12" s="322"/>
      <c r="E12" s="323">
        <f t="shared" si="0"/>
        <v>0</v>
      </c>
      <c r="F12" s="323"/>
      <c r="J12" s="224">
        <f t="shared" si="1"/>
        <v>0</v>
      </c>
      <c r="L12" s="106" t="s">
        <v>260</v>
      </c>
      <c r="M12" s="224">
        <v>905000</v>
      </c>
      <c r="N12" s="110" t="s">
        <v>370</v>
      </c>
    </row>
    <row r="13" spans="1:14" ht="19.5">
      <c r="A13" s="123" t="s">
        <v>261</v>
      </c>
      <c r="B13" s="321" t="s">
        <v>259</v>
      </c>
      <c r="C13" s="322"/>
      <c r="D13" s="322"/>
      <c r="E13" s="323">
        <f t="shared" si="0"/>
        <v>0</v>
      </c>
      <c r="F13" s="323"/>
      <c r="G13" s="108" t="s">
        <v>236</v>
      </c>
      <c r="H13" s="213">
        <f>SUM(G:G)-G18</f>
        <v>0</v>
      </c>
      <c r="I13" s="124" t="s">
        <v>18</v>
      </c>
      <c r="J13" s="224">
        <f t="shared" si="1"/>
        <v>0</v>
      </c>
      <c r="L13" s="106" t="s">
        <v>261</v>
      </c>
      <c r="M13" s="224">
        <v>205000</v>
      </c>
      <c r="N13" s="117" t="s">
        <v>366</v>
      </c>
    </row>
    <row r="14" spans="1:14" ht="26.45" customHeight="1">
      <c r="A14" s="461" t="s">
        <v>382</v>
      </c>
      <c r="J14" s="224">
        <f t="shared" si="1"/>
        <v>0</v>
      </c>
    </row>
    <row r="15" spans="1:14">
      <c r="A15" s="110" t="s">
        <v>237</v>
      </c>
    </row>
    <row r="16" spans="1:14" ht="19.5">
      <c r="A16" s="111" t="s">
        <v>262</v>
      </c>
      <c r="B16" s="111" t="s">
        <v>320</v>
      </c>
      <c r="C16" s="112" t="s">
        <v>238</v>
      </c>
      <c r="D16" s="112" t="s">
        <v>239</v>
      </c>
      <c r="E16" s="111" t="s">
        <v>240</v>
      </c>
      <c r="F16" s="111" t="s">
        <v>263</v>
      </c>
      <c r="G16" s="111" t="s">
        <v>241</v>
      </c>
      <c r="H16" s="112" t="s">
        <v>55</v>
      </c>
      <c r="I16" s="112" t="s">
        <v>56</v>
      </c>
    </row>
    <row r="17" spans="1:14" ht="19.5">
      <c r="A17" s="113"/>
      <c r="B17" s="113"/>
      <c r="C17" s="114"/>
      <c r="D17" s="114"/>
      <c r="E17" s="115" t="s">
        <v>57</v>
      </c>
      <c r="F17" s="125" t="s">
        <v>264</v>
      </c>
      <c r="G17" s="115" t="s">
        <v>57</v>
      </c>
      <c r="H17" s="114"/>
      <c r="I17" s="162" t="s">
        <v>321</v>
      </c>
    </row>
    <row r="18" spans="1:14" ht="37.5">
      <c r="A18" s="126" t="s">
        <v>265</v>
      </c>
      <c r="B18" s="116" t="s">
        <v>242</v>
      </c>
      <c r="C18" s="116" t="s">
        <v>243</v>
      </c>
      <c r="D18" s="116" t="s">
        <v>244</v>
      </c>
      <c r="E18" s="121">
        <v>64800</v>
      </c>
      <c r="F18" s="121">
        <v>1</v>
      </c>
      <c r="G18" s="121">
        <f>E18*F18</f>
        <v>64800</v>
      </c>
      <c r="H18" s="127" t="s">
        <v>266</v>
      </c>
      <c r="I18" s="127" t="s">
        <v>267</v>
      </c>
    </row>
    <row r="20" spans="1:14">
      <c r="A20" s="117" t="s">
        <v>268</v>
      </c>
    </row>
    <row r="21" spans="1:14" ht="19.5">
      <c r="A21" s="111" t="s">
        <v>262</v>
      </c>
      <c r="B21" s="111" t="s">
        <v>320</v>
      </c>
      <c r="C21" s="112" t="s">
        <v>238</v>
      </c>
      <c r="D21" s="112" t="s">
        <v>239</v>
      </c>
      <c r="E21" s="111" t="s">
        <v>240</v>
      </c>
      <c r="F21" s="111" t="s">
        <v>263</v>
      </c>
      <c r="G21" s="111" t="s">
        <v>241</v>
      </c>
      <c r="H21" s="112" t="s">
        <v>55</v>
      </c>
      <c r="I21" s="112" t="s">
        <v>56</v>
      </c>
      <c r="J21" s="118"/>
      <c r="K21" s="118"/>
      <c r="L21" s="118"/>
      <c r="M21" s="225"/>
      <c r="N21" s="225"/>
    </row>
    <row r="22" spans="1:14" ht="19.5">
      <c r="A22" s="113"/>
      <c r="B22" s="113"/>
      <c r="C22" s="114"/>
      <c r="D22" s="114"/>
      <c r="E22" s="115" t="s">
        <v>57</v>
      </c>
      <c r="F22" s="125" t="s">
        <v>264</v>
      </c>
      <c r="G22" s="115" t="s">
        <v>57</v>
      </c>
      <c r="H22" s="114"/>
      <c r="I22" s="162" t="s">
        <v>321</v>
      </c>
      <c r="J22" s="118"/>
      <c r="K22" s="118"/>
      <c r="L22" s="118"/>
      <c r="M22" s="106" t="s">
        <v>368</v>
      </c>
      <c r="N22" s="106" t="s">
        <v>369</v>
      </c>
    </row>
    <row r="23" spans="1:14" s="118" customFormat="1">
      <c r="A23" s="128"/>
      <c r="B23" s="210"/>
      <c r="C23" s="210"/>
      <c r="D23" s="210"/>
      <c r="E23" s="211"/>
      <c r="F23" s="211"/>
      <c r="G23" s="212">
        <f>E23*F23</f>
        <v>0</v>
      </c>
      <c r="H23" s="163"/>
      <c r="I23" s="163"/>
      <c r="M23" s="225" t="e">
        <f>IF(OR(E23&lt;=VLOOKUP(A23,$L$6:$N$13,2,FALSE),VLOOKUP(A23,$L$6:$N$13,3,FALSE)&lt;&gt;"／台"),E23,VLOOKUP(A23,$L$6:$N$13,2,FALSE))</f>
        <v>#N/A</v>
      </c>
      <c r="N23" s="225" t="e">
        <f t="shared" ref="N23:N86" si="2">M23*F23</f>
        <v>#N/A</v>
      </c>
    </row>
    <row r="24" spans="1:14" s="118" customFormat="1">
      <c r="A24" s="128"/>
      <c r="B24" s="210"/>
      <c r="C24" s="210"/>
      <c r="D24" s="210"/>
      <c r="E24" s="211"/>
      <c r="F24" s="211"/>
      <c r="G24" s="212">
        <f t="shared" ref="G24:G133" si="3">E24*F24</f>
        <v>0</v>
      </c>
      <c r="H24" s="163"/>
      <c r="I24" s="163"/>
      <c r="M24" s="225" t="e">
        <f t="shared" ref="M24:M87" si="4">IF(OR(E24&lt;=VLOOKUP(A24,$L$6:$N$13,2,FALSE),VLOOKUP(A24,$L$6:$N$13,3,FALSE)&lt;&gt;"／台"),E24,VLOOKUP(A24,$L$6:$N$13,2,FALSE))</f>
        <v>#N/A</v>
      </c>
      <c r="N24" s="225" t="e">
        <f t="shared" si="2"/>
        <v>#N/A</v>
      </c>
    </row>
    <row r="25" spans="1:14" s="118" customFormat="1">
      <c r="A25" s="128"/>
      <c r="B25" s="210"/>
      <c r="C25" s="210"/>
      <c r="D25" s="210"/>
      <c r="E25" s="211"/>
      <c r="F25" s="211"/>
      <c r="G25" s="212">
        <f t="shared" si="3"/>
        <v>0</v>
      </c>
      <c r="H25" s="163"/>
      <c r="I25" s="163"/>
      <c r="M25" s="225" t="e">
        <f t="shared" si="4"/>
        <v>#N/A</v>
      </c>
      <c r="N25" s="225" t="e">
        <f t="shared" si="2"/>
        <v>#N/A</v>
      </c>
    </row>
    <row r="26" spans="1:14" s="118" customFormat="1">
      <c r="A26" s="128"/>
      <c r="B26" s="210"/>
      <c r="C26" s="210"/>
      <c r="D26" s="210"/>
      <c r="E26" s="211"/>
      <c r="F26" s="211"/>
      <c r="G26" s="212">
        <f t="shared" si="3"/>
        <v>0</v>
      </c>
      <c r="H26" s="163"/>
      <c r="I26" s="163"/>
      <c r="M26" s="225" t="e">
        <f t="shared" si="4"/>
        <v>#N/A</v>
      </c>
      <c r="N26" s="225" t="e">
        <f t="shared" si="2"/>
        <v>#N/A</v>
      </c>
    </row>
    <row r="27" spans="1:14" s="118" customFormat="1">
      <c r="A27" s="128"/>
      <c r="B27" s="210"/>
      <c r="C27" s="210"/>
      <c r="D27" s="210"/>
      <c r="E27" s="211"/>
      <c r="F27" s="211"/>
      <c r="G27" s="212">
        <f t="shared" si="3"/>
        <v>0</v>
      </c>
      <c r="H27" s="163"/>
      <c r="I27" s="163"/>
      <c r="M27" s="225" t="e">
        <f t="shared" si="4"/>
        <v>#N/A</v>
      </c>
      <c r="N27" s="225" t="e">
        <f t="shared" si="2"/>
        <v>#N/A</v>
      </c>
    </row>
    <row r="28" spans="1:14" s="118" customFormat="1">
      <c r="A28" s="128"/>
      <c r="B28" s="210"/>
      <c r="C28" s="210"/>
      <c r="D28" s="210"/>
      <c r="E28" s="211"/>
      <c r="F28" s="211"/>
      <c r="G28" s="212">
        <f t="shared" si="3"/>
        <v>0</v>
      </c>
      <c r="H28" s="163"/>
      <c r="I28" s="163"/>
      <c r="M28" s="225" t="e">
        <f t="shared" si="4"/>
        <v>#N/A</v>
      </c>
      <c r="N28" s="225" t="e">
        <f t="shared" si="2"/>
        <v>#N/A</v>
      </c>
    </row>
    <row r="29" spans="1:14" s="118" customFormat="1">
      <c r="A29" s="128"/>
      <c r="B29" s="210"/>
      <c r="C29" s="210"/>
      <c r="D29" s="210"/>
      <c r="E29" s="211"/>
      <c r="F29" s="211"/>
      <c r="G29" s="212">
        <f t="shared" si="3"/>
        <v>0</v>
      </c>
      <c r="H29" s="163"/>
      <c r="I29" s="163"/>
      <c r="M29" s="225" t="e">
        <f t="shared" si="4"/>
        <v>#N/A</v>
      </c>
      <c r="N29" s="225" t="e">
        <f t="shared" si="2"/>
        <v>#N/A</v>
      </c>
    </row>
    <row r="30" spans="1:14" s="118" customFormat="1">
      <c r="A30" s="128"/>
      <c r="B30" s="210"/>
      <c r="C30" s="210"/>
      <c r="D30" s="210"/>
      <c r="E30" s="211"/>
      <c r="F30" s="211"/>
      <c r="G30" s="212">
        <f t="shared" si="3"/>
        <v>0</v>
      </c>
      <c r="H30" s="163"/>
      <c r="I30" s="163"/>
      <c r="M30" s="225" t="e">
        <f t="shared" si="4"/>
        <v>#N/A</v>
      </c>
      <c r="N30" s="225" t="e">
        <f t="shared" si="2"/>
        <v>#N/A</v>
      </c>
    </row>
    <row r="31" spans="1:14" s="118" customFormat="1">
      <c r="A31" s="128"/>
      <c r="B31" s="210"/>
      <c r="C31" s="210"/>
      <c r="D31" s="210"/>
      <c r="E31" s="211"/>
      <c r="F31" s="211"/>
      <c r="G31" s="212">
        <f t="shared" si="3"/>
        <v>0</v>
      </c>
      <c r="H31" s="163"/>
      <c r="I31" s="163"/>
      <c r="M31" s="225" t="e">
        <f t="shared" si="4"/>
        <v>#N/A</v>
      </c>
      <c r="N31" s="225" t="e">
        <f t="shared" si="2"/>
        <v>#N/A</v>
      </c>
    </row>
    <row r="32" spans="1:14" s="118" customFormat="1">
      <c r="A32" s="128"/>
      <c r="B32" s="210"/>
      <c r="C32" s="210"/>
      <c r="D32" s="210"/>
      <c r="E32" s="211"/>
      <c r="F32" s="211"/>
      <c r="G32" s="212">
        <f t="shared" si="3"/>
        <v>0</v>
      </c>
      <c r="H32" s="163"/>
      <c r="I32" s="163"/>
      <c r="M32" s="225" t="e">
        <f t="shared" si="4"/>
        <v>#N/A</v>
      </c>
      <c r="N32" s="225" t="e">
        <f t="shared" si="2"/>
        <v>#N/A</v>
      </c>
    </row>
    <row r="33" spans="1:14" s="118" customFormat="1">
      <c r="A33" s="128"/>
      <c r="B33" s="210"/>
      <c r="C33" s="210"/>
      <c r="D33" s="210"/>
      <c r="E33" s="211"/>
      <c r="F33" s="211"/>
      <c r="G33" s="212">
        <f t="shared" si="3"/>
        <v>0</v>
      </c>
      <c r="H33" s="163"/>
      <c r="I33" s="163"/>
      <c r="M33" s="225" t="e">
        <f t="shared" si="4"/>
        <v>#N/A</v>
      </c>
      <c r="N33" s="225" t="e">
        <f t="shared" si="2"/>
        <v>#N/A</v>
      </c>
    </row>
    <row r="34" spans="1:14" s="118" customFormat="1">
      <c r="A34" s="128"/>
      <c r="B34" s="210"/>
      <c r="C34" s="210"/>
      <c r="D34" s="210"/>
      <c r="E34" s="211"/>
      <c r="F34" s="211"/>
      <c r="G34" s="212">
        <f t="shared" si="3"/>
        <v>0</v>
      </c>
      <c r="H34" s="163"/>
      <c r="I34" s="163"/>
      <c r="M34" s="225" t="e">
        <f t="shared" si="4"/>
        <v>#N/A</v>
      </c>
      <c r="N34" s="225" t="e">
        <f t="shared" si="2"/>
        <v>#N/A</v>
      </c>
    </row>
    <row r="35" spans="1:14" s="118" customFormat="1">
      <c r="A35" s="128"/>
      <c r="B35" s="210"/>
      <c r="C35" s="210"/>
      <c r="D35" s="210"/>
      <c r="E35" s="211"/>
      <c r="F35" s="211"/>
      <c r="G35" s="212">
        <f t="shared" si="3"/>
        <v>0</v>
      </c>
      <c r="H35" s="163"/>
      <c r="I35" s="163"/>
      <c r="M35" s="225" t="e">
        <f t="shared" si="4"/>
        <v>#N/A</v>
      </c>
      <c r="N35" s="225" t="e">
        <f t="shared" si="2"/>
        <v>#N/A</v>
      </c>
    </row>
    <row r="36" spans="1:14" s="118" customFormat="1">
      <c r="A36" s="128"/>
      <c r="B36" s="210"/>
      <c r="C36" s="210"/>
      <c r="D36" s="210"/>
      <c r="E36" s="211"/>
      <c r="F36" s="211"/>
      <c r="G36" s="212">
        <f t="shared" si="3"/>
        <v>0</v>
      </c>
      <c r="H36" s="163"/>
      <c r="I36" s="163"/>
      <c r="M36" s="225" t="e">
        <f t="shared" si="4"/>
        <v>#N/A</v>
      </c>
      <c r="N36" s="225" t="e">
        <f t="shared" si="2"/>
        <v>#N/A</v>
      </c>
    </row>
    <row r="37" spans="1:14" s="118" customFormat="1">
      <c r="A37" s="128"/>
      <c r="B37" s="210"/>
      <c r="C37" s="210"/>
      <c r="D37" s="210"/>
      <c r="E37" s="211"/>
      <c r="F37" s="211"/>
      <c r="G37" s="212">
        <f t="shared" si="3"/>
        <v>0</v>
      </c>
      <c r="H37" s="163"/>
      <c r="I37" s="163"/>
      <c r="M37" s="225" t="e">
        <f t="shared" si="4"/>
        <v>#N/A</v>
      </c>
      <c r="N37" s="225" t="e">
        <f t="shared" si="2"/>
        <v>#N/A</v>
      </c>
    </row>
    <row r="38" spans="1:14" s="118" customFormat="1">
      <c r="A38" s="128"/>
      <c r="B38" s="210"/>
      <c r="C38" s="210"/>
      <c r="D38" s="210"/>
      <c r="E38" s="211"/>
      <c r="F38" s="211"/>
      <c r="G38" s="212">
        <f t="shared" si="3"/>
        <v>0</v>
      </c>
      <c r="H38" s="163"/>
      <c r="I38" s="163"/>
      <c r="M38" s="225" t="e">
        <f t="shared" si="4"/>
        <v>#N/A</v>
      </c>
      <c r="N38" s="225" t="e">
        <f t="shared" si="2"/>
        <v>#N/A</v>
      </c>
    </row>
    <row r="39" spans="1:14" s="118" customFormat="1">
      <c r="A39" s="128"/>
      <c r="B39" s="210"/>
      <c r="C39" s="210"/>
      <c r="D39" s="210"/>
      <c r="E39" s="211"/>
      <c r="F39" s="211"/>
      <c r="G39" s="212">
        <f t="shared" si="3"/>
        <v>0</v>
      </c>
      <c r="H39" s="163"/>
      <c r="I39" s="163"/>
      <c r="M39" s="225" t="e">
        <f t="shared" si="4"/>
        <v>#N/A</v>
      </c>
      <c r="N39" s="225" t="e">
        <f t="shared" si="2"/>
        <v>#N/A</v>
      </c>
    </row>
    <row r="40" spans="1:14" s="118" customFormat="1">
      <c r="A40" s="128"/>
      <c r="B40" s="210"/>
      <c r="C40" s="210"/>
      <c r="D40" s="210"/>
      <c r="E40" s="211"/>
      <c r="F40" s="211"/>
      <c r="G40" s="212">
        <f t="shared" si="3"/>
        <v>0</v>
      </c>
      <c r="H40" s="163"/>
      <c r="I40" s="163"/>
      <c r="M40" s="225" t="e">
        <f t="shared" si="4"/>
        <v>#N/A</v>
      </c>
      <c r="N40" s="225" t="e">
        <f t="shared" si="2"/>
        <v>#N/A</v>
      </c>
    </row>
    <row r="41" spans="1:14" s="118" customFormat="1">
      <c r="A41" s="128"/>
      <c r="B41" s="210"/>
      <c r="C41" s="210"/>
      <c r="D41" s="210"/>
      <c r="E41" s="211"/>
      <c r="F41" s="211"/>
      <c r="G41" s="212">
        <f t="shared" si="3"/>
        <v>0</v>
      </c>
      <c r="H41" s="163"/>
      <c r="I41" s="163"/>
      <c r="M41" s="225" t="e">
        <f t="shared" si="4"/>
        <v>#N/A</v>
      </c>
      <c r="N41" s="225" t="e">
        <f t="shared" si="2"/>
        <v>#N/A</v>
      </c>
    </row>
    <row r="42" spans="1:14" s="118" customFormat="1">
      <c r="A42" s="128"/>
      <c r="B42" s="210"/>
      <c r="C42" s="210"/>
      <c r="D42" s="210"/>
      <c r="E42" s="211"/>
      <c r="F42" s="211"/>
      <c r="G42" s="212">
        <f t="shared" si="3"/>
        <v>0</v>
      </c>
      <c r="H42" s="163"/>
      <c r="I42" s="163"/>
      <c r="M42" s="225" t="e">
        <f t="shared" si="4"/>
        <v>#N/A</v>
      </c>
      <c r="N42" s="225" t="e">
        <f t="shared" si="2"/>
        <v>#N/A</v>
      </c>
    </row>
    <row r="43" spans="1:14" s="118" customFormat="1">
      <c r="A43" s="128"/>
      <c r="B43" s="210"/>
      <c r="C43" s="210"/>
      <c r="D43" s="210"/>
      <c r="E43" s="211"/>
      <c r="F43" s="211"/>
      <c r="G43" s="212">
        <f t="shared" si="3"/>
        <v>0</v>
      </c>
      <c r="H43" s="163"/>
      <c r="I43" s="163"/>
      <c r="M43" s="225" t="e">
        <f t="shared" si="4"/>
        <v>#N/A</v>
      </c>
      <c r="N43" s="225" t="e">
        <f t="shared" si="2"/>
        <v>#N/A</v>
      </c>
    </row>
    <row r="44" spans="1:14" s="118" customFormat="1">
      <c r="A44" s="128"/>
      <c r="B44" s="210"/>
      <c r="C44" s="210"/>
      <c r="D44" s="210"/>
      <c r="E44" s="211"/>
      <c r="F44" s="211"/>
      <c r="G44" s="212">
        <f t="shared" si="3"/>
        <v>0</v>
      </c>
      <c r="H44" s="163"/>
      <c r="I44" s="163"/>
      <c r="M44" s="225" t="e">
        <f t="shared" si="4"/>
        <v>#N/A</v>
      </c>
      <c r="N44" s="225" t="e">
        <f t="shared" si="2"/>
        <v>#N/A</v>
      </c>
    </row>
    <row r="45" spans="1:14" s="118" customFormat="1">
      <c r="A45" s="128"/>
      <c r="B45" s="210"/>
      <c r="C45" s="210"/>
      <c r="D45" s="210"/>
      <c r="E45" s="211"/>
      <c r="F45" s="211"/>
      <c r="G45" s="212">
        <f t="shared" si="3"/>
        <v>0</v>
      </c>
      <c r="H45" s="163"/>
      <c r="I45" s="163"/>
      <c r="M45" s="225" t="e">
        <f t="shared" si="4"/>
        <v>#N/A</v>
      </c>
      <c r="N45" s="225" t="e">
        <f t="shared" si="2"/>
        <v>#N/A</v>
      </c>
    </row>
    <row r="46" spans="1:14" s="118" customFormat="1">
      <c r="A46" s="128"/>
      <c r="B46" s="210"/>
      <c r="C46" s="210"/>
      <c r="D46" s="210"/>
      <c r="E46" s="211"/>
      <c r="F46" s="211"/>
      <c r="G46" s="212">
        <f t="shared" si="3"/>
        <v>0</v>
      </c>
      <c r="H46" s="163"/>
      <c r="I46" s="163"/>
      <c r="M46" s="225" t="e">
        <f t="shared" si="4"/>
        <v>#N/A</v>
      </c>
      <c r="N46" s="225" t="e">
        <f t="shared" si="2"/>
        <v>#N/A</v>
      </c>
    </row>
    <row r="47" spans="1:14" s="118" customFormat="1">
      <c r="A47" s="128"/>
      <c r="B47" s="210"/>
      <c r="C47" s="210"/>
      <c r="D47" s="210"/>
      <c r="E47" s="211"/>
      <c r="F47" s="211"/>
      <c r="G47" s="212">
        <f t="shared" si="3"/>
        <v>0</v>
      </c>
      <c r="H47" s="163"/>
      <c r="I47" s="163"/>
      <c r="M47" s="225" t="e">
        <f t="shared" si="4"/>
        <v>#N/A</v>
      </c>
      <c r="N47" s="225" t="e">
        <f t="shared" si="2"/>
        <v>#N/A</v>
      </c>
    </row>
    <row r="48" spans="1:14" s="118" customFormat="1">
      <c r="A48" s="128"/>
      <c r="B48" s="210"/>
      <c r="C48" s="210"/>
      <c r="D48" s="210"/>
      <c r="E48" s="211"/>
      <c r="F48" s="211"/>
      <c r="G48" s="212">
        <f t="shared" si="3"/>
        <v>0</v>
      </c>
      <c r="H48" s="163"/>
      <c r="I48" s="163"/>
      <c r="M48" s="225" t="e">
        <f t="shared" si="4"/>
        <v>#N/A</v>
      </c>
      <c r="N48" s="225" t="e">
        <f t="shared" si="2"/>
        <v>#N/A</v>
      </c>
    </row>
    <row r="49" spans="1:14" s="118" customFormat="1">
      <c r="A49" s="128"/>
      <c r="B49" s="210"/>
      <c r="C49" s="210"/>
      <c r="D49" s="210"/>
      <c r="E49" s="211"/>
      <c r="F49" s="211"/>
      <c r="G49" s="212">
        <f t="shared" si="3"/>
        <v>0</v>
      </c>
      <c r="H49" s="163"/>
      <c r="I49" s="163"/>
      <c r="M49" s="225" t="e">
        <f t="shared" si="4"/>
        <v>#N/A</v>
      </c>
      <c r="N49" s="225" t="e">
        <f t="shared" si="2"/>
        <v>#N/A</v>
      </c>
    </row>
    <row r="50" spans="1:14" s="118" customFormat="1">
      <c r="A50" s="128"/>
      <c r="B50" s="210"/>
      <c r="C50" s="210"/>
      <c r="D50" s="210"/>
      <c r="E50" s="211"/>
      <c r="F50" s="211"/>
      <c r="G50" s="212">
        <f t="shared" si="3"/>
        <v>0</v>
      </c>
      <c r="H50" s="163"/>
      <c r="I50" s="163"/>
      <c r="M50" s="225" t="e">
        <f t="shared" si="4"/>
        <v>#N/A</v>
      </c>
      <c r="N50" s="225" t="e">
        <f t="shared" si="2"/>
        <v>#N/A</v>
      </c>
    </row>
    <row r="51" spans="1:14" s="118" customFormat="1">
      <c r="A51" s="128"/>
      <c r="B51" s="210"/>
      <c r="C51" s="210"/>
      <c r="D51" s="210"/>
      <c r="E51" s="211"/>
      <c r="F51" s="211"/>
      <c r="G51" s="212">
        <f t="shared" ref="G51:G114" si="5">E51*F51</f>
        <v>0</v>
      </c>
      <c r="H51" s="163"/>
      <c r="I51" s="163"/>
      <c r="M51" s="225" t="e">
        <f t="shared" si="4"/>
        <v>#N/A</v>
      </c>
      <c r="N51" s="225" t="e">
        <f t="shared" si="2"/>
        <v>#N/A</v>
      </c>
    </row>
    <row r="52" spans="1:14" s="118" customFormat="1">
      <c r="A52" s="128"/>
      <c r="B52" s="210"/>
      <c r="C52" s="210"/>
      <c r="D52" s="210"/>
      <c r="E52" s="211"/>
      <c r="F52" s="211"/>
      <c r="G52" s="212">
        <f t="shared" si="5"/>
        <v>0</v>
      </c>
      <c r="H52" s="163"/>
      <c r="I52" s="163"/>
      <c r="M52" s="225" t="e">
        <f t="shared" si="4"/>
        <v>#N/A</v>
      </c>
      <c r="N52" s="225" t="e">
        <f t="shared" si="2"/>
        <v>#N/A</v>
      </c>
    </row>
    <row r="53" spans="1:14" s="118" customFormat="1">
      <c r="A53" s="128"/>
      <c r="B53" s="210"/>
      <c r="C53" s="210"/>
      <c r="D53" s="210"/>
      <c r="E53" s="211"/>
      <c r="F53" s="211"/>
      <c r="G53" s="212">
        <f t="shared" si="5"/>
        <v>0</v>
      </c>
      <c r="H53" s="163"/>
      <c r="I53" s="163"/>
      <c r="M53" s="225" t="e">
        <f t="shared" si="4"/>
        <v>#N/A</v>
      </c>
      <c r="N53" s="225" t="e">
        <f t="shared" si="2"/>
        <v>#N/A</v>
      </c>
    </row>
    <row r="54" spans="1:14" s="118" customFormat="1">
      <c r="A54" s="128"/>
      <c r="B54" s="210"/>
      <c r="C54" s="210"/>
      <c r="D54" s="210"/>
      <c r="E54" s="211"/>
      <c r="F54" s="211"/>
      <c r="G54" s="212">
        <f t="shared" si="5"/>
        <v>0</v>
      </c>
      <c r="H54" s="163"/>
      <c r="I54" s="163"/>
      <c r="M54" s="225" t="e">
        <f t="shared" si="4"/>
        <v>#N/A</v>
      </c>
      <c r="N54" s="225" t="e">
        <f t="shared" si="2"/>
        <v>#N/A</v>
      </c>
    </row>
    <row r="55" spans="1:14" s="118" customFormat="1">
      <c r="A55" s="128"/>
      <c r="B55" s="210"/>
      <c r="C55" s="210"/>
      <c r="D55" s="210"/>
      <c r="E55" s="211"/>
      <c r="F55" s="211"/>
      <c r="G55" s="212">
        <f t="shared" si="5"/>
        <v>0</v>
      </c>
      <c r="H55" s="163"/>
      <c r="I55" s="163"/>
      <c r="M55" s="225" t="e">
        <f t="shared" si="4"/>
        <v>#N/A</v>
      </c>
      <c r="N55" s="225" t="e">
        <f t="shared" si="2"/>
        <v>#N/A</v>
      </c>
    </row>
    <row r="56" spans="1:14" s="118" customFormat="1">
      <c r="A56" s="128"/>
      <c r="B56" s="210"/>
      <c r="C56" s="210"/>
      <c r="D56" s="210"/>
      <c r="E56" s="211"/>
      <c r="F56" s="211"/>
      <c r="G56" s="212">
        <f t="shared" si="5"/>
        <v>0</v>
      </c>
      <c r="H56" s="163"/>
      <c r="I56" s="163"/>
      <c r="M56" s="225" t="e">
        <f t="shared" si="4"/>
        <v>#N/A</v>
      </c>
      <c r="N56" s="225" t="e">
        <f t="shared" si="2"/>
        <v>#N/A</v>
      </c>
    </row>
    <row r="57" spans="1:14" s="118" customFormat="1">
      <c r="A57" s="128"/>
      <c r="B57" s="210"/>
      <c r="C57" s="210"/>
      <c r="D57" s="210"/>
      <c r="E57" s="211"/>
      <c r="F57" s="211"/>
      <c r="G57" s="212">
        <f t="shared" si="5"/>
        <v>0</v>
      </c>
      <c r="H57" s="163"/>
      <c r="I57" s="163"/>
      <c r="M57" s="225" t="e">
        <f t="shared" si="4"/>
        <v>#N/A</v>
      </c>
      <c r="N57" s="225" t="e">
        <f t="shared" si="2"/>
        <v>#N/A</v>
      </c>
    </row>
    <row r="58" spans="1:14" s="118" customFormat="1">
      <c r="A58" s="128"/>
      <c r="B58" s="210"/>
      <c r="C58" s="210"/>
      <c r="D58" s="210"/>
      <c r="E58" s="211"/>
      <c r="F58" s="211"/>
      <c r="G58" s="212">
        <f t="shared" si="5"/>
        <v>0</v>
      </c>
      <c r="H58" s="163"/>
      <c r="I58" s="163"/>
      <c r="M58" s="225" t="e">
        <f t="shared" si="4"/>
        <v>#N/A</v>
      </c>
      <c r="N58" s="225" t="e">
        <f t="shared" si="2"/>
        <v>#N/A</v>
      </c>
    </row>
    <row r="59" spans="1:14" s="118" customFormat="1">
      <c r="A59" s="128"/>
      <c r="B59" s="210"/>
      <c r="C59" s="210"/>
      <c r="D59" s="210"/>
      <c r="E59" s="211"/>
      <c r="F59" s="211"/>
      <c r="G59" s="212">
        <f t="shared" si="5"/>
        <v>0</v>
      </c>
      <c r="H59" s="163"/>
      <c r="I59" s="163"/>
      <c r="M59" s="225" t="e">
        <f t="shared" si="4"/>
        <v>#N/A</v>
      </c>
      <c r="N59" s="225" t="e">
        <f t="shared" si="2"/>
        <v>#N/A</v>
      </c>
    </row>
    <row r="60" spans="1:14" s="118" customFormat="1">
      <c r="A60" s="128"/>
      <c r="B60" s="210"/>
      <c r="C60" s="210"/>
      <c r="D60" s="210"/>
      <c r="E60" s="211"/>
      <c r="F60" s="211"/>
      <c r="G60" s="212">
        <f t="shared" si="5"/>
        <v>0</v>
      </c>
      <c r="H60" s="163"/>
      <c r="I60" s="163"/>
      <c r="M60" s="225" t="e">
        <f t="shared" si="4"/>
        <v>#N/A</v>
      </c>
      <c r="N60" s="225" t="e">
        <f t="shared" si="2"/>
        <v>#N/A</v>
      </c>
    </row>
    <row r="61" spans="1:14" s="118" customFormat="1">
      <c r="A61" s="128"/>
      <c r="B61" s="210"/>
      <c r="C61" s="210"/>
      <c r="D61" s="210"/>
      <c r="E61" s="211"/>
      <c r="F61" s="211"/>
      <c r="G61" s="212">
        <f t="shared" si="5"/>
        <v>0</v>
      </c>
      <c r="H61" s="163"/>
      <c r="I61" s="163"/>
      <c r="M61" s="225" t="e">
        <f t="shared" si="4"/>
        <v>#N/A</v>
      </c>
      <c r="N61" s="225" t="e">
        <f t="shared" si="2"/>
        <v>#N/A</v>
      </c>
    </row>
    <row r="62" spans="1:14" s="118" customFormat="1">
      <c r="A62" s="128"/>
      <c r="B62" s="210"/>
      <c r="C62" s="210"/>
      <c r="D62" s="210"/>
      <c r="E62" s="211"/>
      <c r="F62" s="211"/>
      <c r="G62" s="212">
        <f t="shared" si="5"/>
        <v>0</v>
      </c>
      <c r="H62" s="163"/>
      <c r="I62" s="163"/>
      <c r="M62" s="225" t="e">
        <f t="shared" si="4"/>
        <v>#N/A</v>
      </c>
      <c r="N62" s="225" t="e">
        <f t="shared" si="2"/>
        <v>#N/A</v>
      </c>
    </row>
    <row r="63" spans="1:14" s="118" customFormat="1">
      <c r="A63" s="128"/>
      <c r="B63" s="210"/>
      <c r="C63" s="210"/>
      <c r="D63" s="210"/>
      <c r="E63" s="211"/>
      <c r="F63" s="211"/>
      <c r="G63" s="212">
        <f t="shared" si="5"/>
        <v>0</v>
      </c>
      <c r="H63" s="163"/>
      <c r="I63" s="163"/>
      <c r="M63" s="225" t="e">
        <f t="shared" si="4"/>
        <v>#N/A</v>
      </c>
      <c r="N63" s="225" t="e">
        <f t="shared" si="2"/>
        <v>#N/A</v>
      </c>
    </row>
    <row r="64" spans="1:14" s="118" customFormat="1">
      <c r="A64" s="128"/>
      <c r="B64" s="210"/>
      <c r="C64" s="210"/>
      <c r="D64" s="210"/>
      <c r="E64" s="211"/>
      <c r="F64" s="211"/>
      <c r="G64" s="212">
        <f t="shared" si="5"/>
        <v>0</v>
      </c>
      <c r="H64" s="163"/>
      <c r="I64" s="163"/>
      <c r="M64" s="225" t="e">
        <f t="shared" si="4"/>
        <v>#N/A</v>
      </c>
      <c r="N64" s="225" t="e">
        <f t="shared" si="2"/>
        <v>#N/A</v>
      </c>
    </row>
    <row r="65" spans="1:14" s="118" customFormat="1">
      <c r="A65" s="128"/>
      <c r="B65" s="210"/>
      <c r="C65" s="210"/>
      <c r="D65" s="210"/>
      <c r="E65" s="211"/>
      <c r="F65" s="211"/>
      <c r="G65" s="212">
        <f t="shared" si="5"/>
        <v>0</v>
      </c>
      <c r="H65" s="163"/>
      <c r="I65" s="163"/>
      <c r="M65" s="225" t="e">
        <f t="shared" si="4"/>
        <v>#N/A</v>
      </c>
      <c r="N65" s="225" t="e">
        <f t="shared" si="2"/>
        <v>#N/A</v>
      </c>
    </row>
    <row r="66" spans="1:14" s="118" customFormat="1">
      <c r="A66" s="128"/>
      <c r="B66" s="210"/>
      <c r="C66" s="210"/>
      <c r="D66" s="210"/>
      <c r="E66" s="211"/>
      <c r="F66" s="211"/>
      <c r="G66" s="212">
        <f t="shared" si="5"/>
        <v>0</v>
      </c>
      <c r="H66" s="163"/>
      <c r="I66" s="163"/>
      <c r="M66" s="225" t="e">
        <f t="shared" si="4"/>
        <v>#N/A</v>
      </c>
      <c r="N66" s="225" t="e">
        <f t="shared" si="2"/>
        <v>#N/A</v>
      </c>
    </row>
    <row r="67" spans="1:14" s="118" customFormat="1">
      <c r="A67" s="128"/>
      <c r="B67" s="210"/>
      <c r="C67" s="210"/>
      <c r="D67" s="210"/>
      <c r="E67" s="211"/>
      <c r="F67" s="211"/>
      <c r="G67" s="212">
        <f t="shared" si="5"/>
        <v>0</v>
      </c>
      <c r="H67" s="163"/>
      <c r="I67" s="163"/>
      <c r="M67" s="225" t="e">
        <f t="shared" si="4"/>
        <v>#N/A</v>
      </c>
      <c r="N67" s="225" t="e">
        <f t="shared" si="2"/>
        <v>#N/A</v>
      </c>
    </row>
    <row r="68" spans="1:14" s="118" customFormat="1">
      <c r="A68" s="128"/>
      <c r="B68" s="210"/>
      <c r="C68" s="210"/>
      <c r="D68" s="210"/>
      <c r="E68" s="211"/>
      <c r="F68" s="211"/>
      <c r="G68" s="212">
        <f t="shared" si="5"/>
        <v>0</v>
      </c>
      <c r="H68" s="163"/>
      <c r="I68" s="163"/>
      <c r="M68" s="225" t="e">
        <f t="shared" si="4"/>
        <v>#N/A</v>
      </c>
      <c r="N68" s="225" t="e">
        <f t="shared" si="2"/>
        <v>#N/A</v>
      </c>
    </row>
    <row r="69" spans="1:14" s="118" customFormat="1">
      <c r="A69" s="128"/>
      <c r="B69" s="210"/>
      <c r="C69" s="210"/>
      <c r="D69" s="210"/>
      <c r="E69" s="211"/>
      <c r="F69" s="211"/>
      <c r="G69" s="212">
        <f t="shared" si="5"/>
        <v>0</v>
      </c>
      <c r="H69" s="163"/>
      <c r="I69" s="163"/>
      <c r="M69" s="225" t="e">
        <f t="shared" si="4"/>
        <v>#N/A</v>
      </c>
      <c r="N69" s="225" t="e">
        <f t="shared" si="2"/>
        <v>#N/A</v>
      </c>
    </row>
    <row r="70" spans="1:14" s="118" customFormat="1">
      <c r="A70" s="128"/>
      <c r="B70" s="210"/>
      <c r="C70" s="210"/>
      <c r="D70" s="210"/>
      <c r="E70" s="211"/>
      <c r="F70" s="211"/>
      <c r="G70" s="212">
        <f t="shared" si="5"/>
        <v>0</v>
      </c>
      <c r="H70" s="163"/>
      <c r="I70" s="163"/>
      <c r="M70" s="225" t="e">
        <f t="shared" si="4"/>
        <v>#N/A</v>
      </c>
      <c r="N70" s="225" t="e">
        <f t="shared" si="2"/>
        <v>#N/A</v>
      </c>
    </row>
    <row r="71" spans="1:14" s="118" customFormat="1">
      <c r="A71" s="128"/>
      <c r="B71" s="210"/>
      <c r="C71" s="210"/>
      <c r="D71" s="210"/>
      <c r="E71" s="211"/>
      <c r="F71" s="211"/>
      <c r="G71" s="212">
        <f t="shared" si="5"/>
        <v>0</v>
      </c>
      <c r="H71" s="163"/>
      <c r="I71" s="163"/>
      <c r="M71" s="225" t="e">
        <f t="shared" si="4"/>
        <v>#N/A</v>
      </c>
      <c r="N71" s="225" t="e">
        <f t="shared" si="2"/>
        <v>#N/A</v>
      </c>
    </row>
    <row r="72" spans="1:14" s="118" customFormat="1">
      <c r="A72" s="128"/>
      <c r="B72" s="210"/>
      <c r="C72" s="210"/>
      <c r="D72" s="210"/>
      <c r="E72" s="211"/>
      <c r="F72" s="211"/>
      <c r="G72" s="212">
        <f t="shared" si="5"/>
        <v>0</v>
      </c>
      <c r="H72" s="163"/>
      <c r="I72" s="163"/>
      <c r="M72" s="225" t="e">
        <f t="shared" si="4"/>
        <v>#N/A</v>
      </c>
      <c r="N72" s="225" t="e">
        <f t="shared" si="2"/>
        <v>#N/A</v>
      </c>
    </row>
    <row r="73" spans="1:14" s="118" customFormat="1">
      <c r="A73" s="128"/>
      <c r="B73" s="210"/>
      <c r="C73" s="210"/>
      <c r="D73" s="210"/>
      <c r="E73" s="211"/>
      <c r="F73" s="211"/>
      <c r="G73" s="212">
        <f t="shared" si="5"/>
        <v>0</v>
      </c>
      <c r="H73" s="163"/>
      <c r="I73" s="163"/>
      <c r="M73" s="225" t="e">
        <f t="shared" si="4"/>
        <v>#N/A</v>
      </c>
      <c r="N73" s="225" t="e">
        <f t="shared" si="2"/>
        <v>#N/A</v>
      </c>
    </row>
    <row r="74" spans="1:14" s="118" customFormat="1">
      <c r="A74" s="128"/>
      <c r="B74" s="210"/>
      <c r="C74" s="210"/>
      <c r="D74" s="210"/>
      <c r="E74" s="211"/>
      <c r="F74" s="211"/>
      <c r="G74" s="212">
        <f t="shared" si="5"/>
        <v>0</v>
      </c>
      <c r="H74" s="163"/>
      <c r="I74" s="163"/>
      <c r="M74" s="225" t="e">
        <f t="shared" si="4"/>
        <v>#N/A</v>
      </c>
      <c r="N74" s="225" t="e">
        <f t="shared" si="2"/>
        <v>#N/A</v>
      </c>
    </row>
    <row r="75" spans="1:14" s="118" customFormat="1">
      <c r="A75" s="128"/>
      <c r="B75" s="210"/>
      <c r="C75" s="210"/>
      <c r="D75" s="210"/>
      <c r="E75" s="211"/>
      <c r="F75" s="211"/>
      <c r="G75" s="212">
        <f t="shared" si="5"/>
        <v>0</v>
      </c>
      <c r="H75" s="163"/>
      <c r="I75" s="163"/>
      <c r="M75" s="225" t="e">
        <f t="shared" si="4"/>
        <v>#N/A</v>
      </c>
      <c r="N75" s="225" t="e">
        <f t="shared" si="2"/>
        <v>#N/A</v>
      </c>
    </row>
    <row r="76" spans="1:14" s="118" customFormat="1">
      <c r="A76" s="128"/>
      <c r="B76" s="210"/>
      <c r="C76" s="210"/>
      <c r="D76" s="210"/>
      <c r="E76" s="211"/>
      <c r="F76" s="211"/>
      <c r="G76" s="212">
        <f t="shared" si="5"/>
        <v>0</v>
      </c>
      <c r="H76" s="163"/>
      <c r="I76" s="163"/>
      <c r="M76" s="225" t="e">
        <f t="shared" si="4"/>
        <v>#N/A</v>
      </c>
      <c r="N76" s="225" t="e">
        <f t="shared" si="2"/>
        <v>#N/A</v>
      </c>
    </row>
    <row r="77" spans="1:14" s="118" customFormat="1">
      <c r="A77" s="128"/>
      <c r="B77" s="210"/>
      <c r="C77" s="210"/>
      <c r="D77" s="210"/>
      <c r="E77" s="211"/>
      <c r="F77" s="211"/>
      <c r="G77" s="212">
        <f t="shared" si="5"/>
        <v>0</v>
      </c>
      <c r="H77" s="163"/>
      <c r="I77" s="163"/>
      <c r="M77" s="225" t="e">
        <f t="shared" si="4"/>
        <v>#N/A</v>
      </c>
      <c r="N77" s="225" t="e">
        <f t="shared" si="2"/>
        <v>#N/A</v>
      </c>
    </row>
    <row r="78" spans="1:14" s="118" customFormat="1">
      <c r="A78" s="128"/>
      <c r="B78" s="210"/>
      <c r="C78" s="210"/>
      <c r="D78" s="210"/>
      <c r="E78" s="211"/>
      <c r="F78" s="211"/>
      <c r="G78" s="212">
        <f t="shared" si="5"/>
        <v>0</v>
      </c>
      <c r="H78" s="163"/>
      <c r="I78" s="163"/>
      <c r="M78" s="225" t="e">
        <f t="shared" si="4"/>
        <v>#N/A</v>
      </c>
      <c r="N78" s="225" t="e">
        <f t="shared" si="2"/>
        <v>#N/A</v>
      </c>
    </row>
    <row r="79" spans="1:14" s="118" customFormat="1">
      <c r="A79" s="128"/>
      <c r="B79" s="210"/>
      <c r="C79" s="210"/>
      <c r="D79" s="210"/>
      <c r="E79" s="211"/>
      <c r="F79" s="211"/>
      <c r="G79" s="212">
        <f t="shared" si="5"/>
        <v>0</v>
      </c>
      <c r="H79" s="163"/>
      <c r="I79" s="163"/>
      <c r="M79" s="225" t="e">
        <f t="shared" si="4"/>
        <v>#N/A</v>
      </c>
      <c r="N79" s="225" t="e">
        <f t="shared" si="2"/>
        <v>#N/A</v>
      </c>
    </row>
    <row r="80" spans="1:14" s="118" customFormat="1">
      <c r="A80" s="128"/>
      <c r="B80" s="210"/>
      <c r="C80" s="210"/>
      <c r="D80" s="210"/>
      <c r="E80" s="211"/>
      <c r="F80" s="211"/>
      <c r="G80" s="212">
        <f t="shared" si="5"/>
        <v>0</v>
      </c>
      <c r="H80" s="163"/>
      <c r="I80" s="163"/>
      <c r="M80" s="225" t="e">
        <f t="shared" si="4"/>
        <v>#N/A</v>
      </c>
      <c r="N80" s="225" t="e">
        <f t="shared" si="2"/>
        <v>#N/A</v>
      </c>
    </row>
    <row r="81" spans="1:14" s="118" customFormat="1">
      <c r="A81" s="128"/>
      <c r="B81" s="210"/>
      <c r="C81" s="210"/>
      <c r="D81" s="210"/>
      <c r="E81" s="211"/>
      <c r="F81" s="211"/>
      <c r="G81" s="212">
        <f t="shared" si="5"/>
        <v>0</v>
      </c>
      <c r="H81" s="163"/>
      <c r="I81" s="163"/>
      <c r="M81" s="225" t="e">
        <f t="shared" si="4"/>
        <v>#N/A</v>
      </c>
      <c r="N81" s="225" t="e">
        <f t="shared" si="2"/>
        <v>#N/A</v>
      </c>
    </row>
    <row r="82" spans="1:14" s="118" customFormat="1">
      <c r="A82" s="128"/>
      <c r="B82" s="210"/>
      <c r="C82" s="210"/>
      <c r="D82" s="210"/>
      <c r="E82" s="211"/>
      <c r="F82" s="211"/>
      <c r="G82" s="212">
        <f t="shared" si="5"/>
        <v>0</v>
      </c>
      <c r="H82" s="163"/>
      <c r="I82" s="163"/>
      <c r="M82" s="225" t="e">
        <f t="shared" si="4"/>
        <v>#N/A</v>
      </c>
      <c r="N82" s="225" t="e">
        <f t="shared" si="2"/>
        <v>#N/A</v>
      </c>
    </row>
    <row r="83" spans="1:14" s="118" customFormat="1">
      <c r="A83" s="128"/>
      <c r="B83" s="210"/>
      <c r="C83" s="210"/>
      <c r="D83" s="210"/>
      <c r="E83" s="211"/>
      <c r="F83" s="211"/>
      <c r="G83" s="212">
        <f t="shared" si="5"/>
        <v>0</v>
      </c>
      <c r="H83" s="163"/>
      <c r="I83" s="163"/>
      <c r="M83" s="225" t="e">
        <f t="shared" si="4"/>
        <v>#N/A</v>
      </c>
      <c r="N83" s="225" t="e">
        <f t="shared" si="2"/>
        <v>#N/A</v>
      </c>
    </row>
    <row r="84" spans="1:14" s="118" customFormat="1">
      <c r="A84" s="128"/>
      <c r="B84" s="210"/>
      <c r="C84" s="210"/>
      <c r="D84" s="210"/>
      <c r="E84" s="211"/>
      <c r="F84" s="211"/>
      <c r="G84" s="212">
        <f t="shared" si="5"/>
        <v>0</v>
      </c>
      <c r="H84" s="163"/>
      <c r="I84" s="163"/>
      <c r="M84" s="225" t="e">
        <f t="shared" si="4"/>
        <v>#N/A</v>
      </c>
      <c r="N84" s="225" t="e">
        <f t="shared" si="2"/>
        <v>#N/A</v>
      </c>
    </row>
    <row r="85" spans="1:14" s="118" customFormat="1">
      <c r="A85" s="128"/>
      <c r="B85" s="210"/>
      <c r="C85" s="210"/>
      <c r="D85" s="210"/>
      <c r="E85" s="211"/>
      <c r="F85" s="211"/>
      <c r="G85" s="212">
        <f t="shared" si="5"/>
        <v>0</v>
      </c>
      <c r="H85" s="163"/>
      <c r="I85" s="163"/>
      <c r="M85" s="225" t="e">
        <f t="shared" si="4"/>
        <v>#N/A</v>
      </c>
      <c r="N85" s="225" t="e">
        <f t="shared" si="2"/>
        <v>#N/A</v>
      </c>
    </row>
    <row r="86" spans="1:14" s="118" customFormat="1">
      <c r="A86" s="128"/>
      <c r="B86" s="210"/>
      <c r="C86" s="210"/>
      <c r="D86" s="210"/>
      <c r="E86" s="211"/>
      <c r="F86" s="211"/>
      <c r="G86" s="212">
        <f t="shared" si="5"/>
        <v>0</v>
      </c>
      <c r="H86" s="163"/>
      <c r="I86" s="163"/>
      <c r="M86" s="225" t="e">
        <f t="shared" si="4"/>
        <v>#N/A</v>
      </c>
      <c r="N86" s="225" t="e">
        <f t="shared" si="2"/>
        <v>#N/A</v>
      </c>
    </row>
    <row r="87" spans="1:14" s="118" customFormat="1">
      <c r="A87" s="128"/>
      <c r="B87" s="210"/>
      <c r="C87" s="210"/>
      <c r="D87" s="210"/>
      <c r="E87" s="211"/>
      <c r="F87" s="211"/>
      <c r="G87" s="212">
        <f t="shared" si="5"/>
        <v>0</v>
      </c>
      <c r="H87" s="163"/>
      <c r="I87" s="163"/>
      <c r="M87" s="225" t="e">
        <f t="shared" si="4"/>
        <v>#N/A</v>
      </c>
      <c r="N87" s="225" t="e">
        <f t="shared" ref="N87:N132" si="6">M87*F87</f>
        <v>#N/A</v>
      </c>
    </row>
    <row r="88" spans="1:14" s="118" customFormat="1">
      <c r="A88" s="128"/>
      <c r="B88" s="210"/>
      <c r="C88" s="210"/>
      <c r="D88" s="210"/>
      <c r="E88" s="211"/>
      <c r="F88" s="211"/>
      <c r="G88" s="212">
        <f t="shared" si="5"/>
        <v>0</v>
      </c>
      <c r="H88" s="163"/>
      <c r="I88" s="163"/>
      <c r="M88" s="225" t="e">
        <f t="shared" ref="M88:M133" si="7">IF(OR(E88&lt;=VLOOKUP(A88,$L$6:$N$13,2,FALSE),VLOOKUP(A88,$L$6:$N$13,3,FALSE)&lt;&gt;"／台"),E88,VLOOKUP(A88,$L$6:$N$13,2,FALSE))</f>
        <v>#N/A</v>
      </c>
      <c r="N88" s="225" t="e">
        <f t="shared" si="6"/>
        <v>#N/A</v>
      </c>
    </row>
    <row r="89" spans="1:14" s="118" customFormat="1">
      <c r="A89" s="128"/>
      <c r="B89" s="210"/>
      <c r="C89" s="210"/>
      <c r="D89" s="210"/>
      <c r="E89" s="211"/>
      <c r="F89" s="211"/>
      <c r="G89" s="212">
        <f t="shared" si="5"/>
        <v>0</v>
      </c>
      <c r="H89" s="163"/>
      <c r="I89" s="163"/>
      <c r="M89" s="225" t="e">
        <f t="shared" si="7"/>
        <v>#N/A</v>
      </c>
      <c r="N89" s="225" t="e">
        <f t="shared" si="6"/>
        <v>#N/A</v>
      </c>
    </row>
    <row r="90" spans="1:14" s="118" customFormat="1">
      <c r="A90" s="128"/>
      <c r="B90" s="210"/>
      <c r="C90" s="210"/>
      <c r="D90" s="210"/>
      <c r="E90" s="211"/>
      <c r="F90" s="211"/>
      <c r="G90" s="212">
        <f t="shared" si="5"/>
        <v>0</v>
      </c>
      <c r="H90" s="163"/>
      <c r="I90" s="163"/>
      <c r="M90" s="225" t="e">
        <f t="shared" si="7"/>
        <v>#N/A</v>
      </c>
      <c r="N90" s="225" t="e">
        <f t="shared" si="6"/>
        <v>#N/A</v>
      </c>
    </row>
    <row r="91" spans="1:14" s="118" customFormat="1">
      <c r="A91" s="128"/>
      <c r="B91" s="210"/>
      <c r="C91" s="210"/>
      <c r="D91" s="210"/>
      <c r="E91" s="211"/>
      <c r="F91" s="211"/>
      <c r="G91" s="212">
        <f t="shared" si="5"/>
        <v>0</v>
      </c>
      <c r="H91" s="163"/>
      <c r="I91" s="163"/>
      <c r="M91" s="225" t="e">
        <f t="shared" si="7"/>
        <v>#N/A</v>
      </c>
      <c r="N91" s="225" t="e">
        <f t="shared" si="6"/>
        <v>#N/A</v>
      </c>
    </row>
    <row r="92" spans="1:14" s="118" customFormat="1">
      <c r="A92" s="128"/>
      <c r="B92" s="210"/>
      <c r="C92" s="210"/>
      <c r="D92" s="210"/>
      <c r="E92" s="211"/>
      <c r="F92" s="211"/>
      <c r="G92" s="212">
        <f t="shared" si="5"/>
        <v>0</v>
      </c>
      <c r="H92" s="163"/>
      <c r="I92" s="163"/>
      <c r="M92" s="225" t="e">
        <f t="shared" si="7"/>
        <v>#N/A</v>
      </c>
      <c r="N92" s="225" t="e">
        <f t="shared" si="6"/>
        <v>#N/A</v>
      </c>
    </row>
    <row r="93" spans="1:14" s="118" customFormat="1">
      <c r="A93" s="128"/>
      <c r="B93" s="210"/>
      <c r="C93" s="210"/>
      <c r="D93" s="210"/>
      <c r="E93" s="211"/>
      <c r="F93" s="211"/>
      <c r="G93" s="212">
        <f t="shared" si="5"/>
        <v>0</v>
      </c>
      <c r="H93" s="163"/>
      <c r="I93" s="163"/>
      <c r="M93" s="225" t="e">
        <f t="shared" si="7"/>
        <v>#N/A</v>
      </c>
      <c r="N93" s="225" t="e">
        <f t="shared" si="6"/>
        <v>#N/A</v>
      </c>
    </row>
    <row r="94" spans="1:14" s="118" customFormat="1">
      <c r="A94" s="128"/>
      <c r="B94" s="210"/>
      <c r="C94" s="210"/>
      <c r="D94" s="210"/>
      <c r="E94" s="211"/>
      <c r="F94" s="211"/>
      <c r="G94" s="212">
        <f t="shared" si="5"/>
        <v>0</v>
      </c>
      <c r="H94" s="163"/>
      <c r="I94" s="163"/>
      <c r="M94" s="225" t="e">
        <f t="shared" si="7"/>
        <v>#N/A</v>
      </c>
      <c r="N94" s="225" t="e">
        <f t="shared" si="6"/>
        <v>#N/A</v>
      </c>
    </row>
    <row r="95" spans="1:14" s="118" customFormat="1">
      <c r="A95" s="128"/>
      <c r="B95" s="210"/>
      <c r="C95" s="210"/>
      <c r="D95" s="210"/>
      <c r="E95" s="211"/>
      <c r="F95" s="211"/>
      <c r="G95" s="212">
        <f t="shared" si="5"/>
        <v>0</v>
      </c>
      <c r="H95" s="163"/>
      <c r="I95" s="163"/>
      <c r="M95" s="225" t="e">
        <f t="shared" si="7"/>
        <v>#N/A</v>
      </c>
      <c r="N95" s="225" t="e">
        <f t="shared" si="6"/>
        <v>#N/A</v>
      </c>
    </row>
    <row r="96" spans="1:14" s="118" customFormat="1">
      <c r="A96" s="128"/>
      <c r="B96" s="210"/>
      <c r="C96" s="210"/>
      <c r="D96" s="210"/>
      <c r="E96" s="211"/>
      <c r="F96" s="211"/>
      <c r="G96" s="212">
        <f t="shared" si="5"/>
        <v>0</v>
      </c>
      <c r="H96" s="163"/>
      <c r="I96" s="163"/>
      <c r="M96" s="225" t="e">
        <f t="shared" si="7"/>
        <v>#N/A</v>
      </c>
      <c r="N96" s="225" t="e">
        <f t="shared" si="6"/>
        <v>#N/A</v>
      </c>
    </row>
    <row r="97" spans="1:14" s="118" customFormat="1">
      <c r="A97" s="128"/>
      <c r="B97" s="210"/>
      <c r="C97" s="210"/>
      <c r="D97" s="210"/>
      <c r="E97" s="211"/>
      <c r="F97" s="211"/>
      <c r="G97" s="212">
        <f t="shared" si="5"/>
        <v>0</v>
      </c>
      <c r="H97" s="163"/>
      <c r="I97" s="163"/>
      <c r="M97" s="225" t="e">
        <f t="shared" si="7"/>
        <v>#N/A</v>
      </c>
      <c r="N97" s="225" t="e">
        <f t="shared" si="6"/>
        <v>#N/A</v>
      </c>
    </row>
    <row r="98" spans="1:14" s="118" customFormat="1">
      <c r="A98" s="128"/>
      <c r="B98" s="210"/>
      <c r="C98" s="210"/>
      <c r="D98" s="210"/>
      <c r="E98" s="211"/>
      <c r="F98" s="211"/>
      <c r="G98" s="212">
        <f t="shared" si="5"/>
        <v>0</v>
      </c>
      <c r="H98" s="163"/>
      <c r="I98" s="163"/>
      <c r="M98" s="225" t="e">
        <f t="shared" si="7"/>
        <v>#N/A</v>
      </c>
      <c r="N98" s="225" t="e">
        <f t="shared" si="6"/>
        <v>#N/A</v>
      </c>
    </row>
    <row r="99" spans="1:14" s="118" customFormat="1">
      <c r="A99" s="128"/>
      <c r="B99" s="210"/>
      <c r="C99" s="210"/>
      <c r="D99" s="210"/>
      <c r="E99" s="211"/>
      <c r="F99" s="211"/>
      <c r="G99" s="212">
        <f t="shared" si="5"/>
        <v>0</v>
      </c>
      <c r="H99" s="163"/>
      <c r="I99" s="163"/>
      <c r="M99" s="225" t="e">
        <f t="shared" si="7"/>
        <v>#N/A</v>
      </c>
      <c r="N99" s="225" t="e">
        <f t="shared" si="6"/>
        <v>#N/A</v>
      </c>
    </row>
    <row r="100" spans="1:14" s="118" customFormat="1">
      <c r="A100" s="128"/>
      <c r="B100" s="210"/>
      <c r="C100" s="210"/>
      <c r="D100" s="210"/>
      <c r="E100" s="211"/>
      <c r="F100" s="211"/>
      <c r="G100" s="212">
        <f t="shared" si="5"/>
        <v>0</v>
      </c>
      <c r="H100" s="163"/>
      <c r="I100" s="163"/>
      <c r="M100" s="225" t="e">
        <f t="shared" si="7"/>
        <v>#N/A</v>
      </c>
      <c r="N100" s="225" t="e">
        <f t="shared" si="6"/>
        <v>#N/A</v>
      </c>
    </row>
    <row r="101" spans="1:14" s="118" customFormat="1">
      <c r="A101" s="128"/>
      <c r="B101" s="210"/>
      <c r="C101" s="210"/>
      <c r="D101" s="210"/>
      <c r="E101" s="211"/>
      <c r="F101" s="211"/>
      <c r="G101" s="212">
        <f t="shared" si="5"/>
        <v>0</v>
      </c>
      <c r="H101" s="163"/>
      <c r="I101" s="163"/>
      <c r="M101" s="225" t="e">
        <f t="shared" si="7"/>
        <v>#N/A</v>
      </c>
      <c r="N101" s="225" t="e">
        <f t="shared" si="6"/>
        <v>#N/A</v>
      </c>
    </row>
    <row r="102" spans="1:14" s="118" customFormat="1">
      <c r="A102" s="128"/>
      <c r="B102" s="210"/>
      <c r="C102" s="210"/>
      <c r="D102" s="210"/>
      <c r="E102" s="211"/>
      <c r="F102" s="211"/>
      <c r="G102" s="212">
        <f t="shared" si="5"/>
        <v>0</v>
      </c>
      <c r="H102" s="163"/>
      <c r="I102" s="163"/>
      <c r="M102" s="225" t="e">
        <f t="shared" si="7"/>
        <v>#N/A</v>
      </c>
      <c r="N102" s="225" t="e">
        <f t="shared" si="6"/>
        <v>#N/A</v>
      </c>
    </row>
    <row r="103" spans="1:14" s="118" customFormat="1">
      <c r="A103" s="128"/>
      <c r="B103" s="210"/>
      <c r="C103" s="210"/>
      <c r="D103" s="210"/>
      <c r="E103" s="211"/>
      <c r="F103" s="211"/>
      <c r="G103" s="212">
        <f t="shared" si="5"/>
        <v>0</v>
      </c>
      <c r="H103" s="163"/>
      <c r="I103" s="163"/>
      <c r="M103" s="225" t="e">
        <f t="shared" si="7"/>
        <v>#N/A</v>
      </c>
      <c r="N103" s="225" t="e">
        <f t="shared" si="6"/>
        <v>#N/A</v>
      </c>
    </row>
    <row r="104" spans="1:14" s="118" customFormat="1">
      <c r="A104" s="128"/>
      <c r="B104" s="210"/>
      <c r="C104" s="210"/>
      <c r="D104" s="210"/>
      <c r="E104" s="211"/>
      <c r="F104" s="211"/>
      <c r="G104" s="212">
        <f t="shared" si="5"/>
        <v>0</v>
      </c>
      <c r="H104" s="163"/>
      <c r="I104" s="163"/>
      <c r="M104" s="225" t="e">
        <f t="shared" si="7"/>
        <v>#N/A</v>
      </c>
      <c r="N104" s="225" t="e">
        <f t="shared" si="6"/>
        <v>#N/A</v>
      </c>
    </row>
    <row r="105" spans="1:14" s="118" customFormat="1">
      <c r="A105" s="128"/>
      <c r="B105" s="210"/>
      <c r="C105" s="210"/>
      <c r="D105" s="210"/>
      <c r="E105" s="211"/>
      <c r="F105" s="211"/>
      <c r="G105" s="212">
        <f t="shared" si="5"/>
        <v>0</v>
      </c>
      <c r="H105" s="163"/>
      <c r="I105" s="163"/>
      <c r="M105" s="225" t="e">
        <f t="shared" si="7"/>
        <v>#N/A</v>
      </c>
      <c r="N105" s="225" t="e">
        <f t="shared" si="6"/>
        <v>#N/A</v>
      </c>
    </row>
    <row r="106" spans="1:14" s="118" customFormat="1">
      <c r="A106" s="128"/>
      <c r="B106" s="210"/>
      <c r="C106" s="210"/>
      <c r="D106" s="210"/>
      <c r="E106" s="211"/>
      <c r="F106" s="211"/>
      <c r="G106" s="212">
        <f t="shared" si="5"/>
        <v>0</v>
      </c>
      <c r="H106" s="163"/>
      <c r="I106" s="163"/>
      <c r="M106" s="225" t="e">
        <f t="shared" si="7"/>
        <v>#N/A</v>
      </c>
      <c r="N106" s="225" t="e">
        <f t="shared" si="6"/>
        <v>#N/A</v>
      </c>
    </row>
    <row r="107" spans="1:14" s="118" customFormat="1">
      <c r="A107" s="128"/>
      <c r="B107" s="210"/>
      <c r="C107" s="210"/>
      <c r="D107" s="210"/>
      <c r="E107" s="211"/>
      <c r="F107" s="211"/>
      <c r="G107" s="212">
        <f t="shared" si="5"/>
        <v>0</v>
      </c>
      <c r="H107" s="163"/>
      <c r="I107" s="163"/>
      <c r="M107" s="225" t="e">
        <f t="shared" si="7"/>
        <v>#N/A</v>
      </c>
      <c r="N107" s="225" t="e">
        <f t="shared" si="6"/>
        <v>#N/A</v>
      </c>
    </row>
    <row r="108" spans="1:14" s="118" customFormat="1">
      <c r="A108" s="128"/>
      <c r="B108" s="210"/>
      <c r="C108" s="210"/>
      <c r="D108" s="210"/>
      <c r="E108" s="211"/>
      <c r="F108" s="211"/>
      <c r="G108" s="212">
        <f t="shared" si="5"/>
        <v>0</v>
      </c>
      <c r="H108" s="163"/>
      <c r="I108" s="163"/>
      <c r="M108" s="225" t="e">
        <f t="shared" si="7"/>
        <v>#N/A</v>
      </c>
      <c r="N108" s="225" t="e">
        <f t="shared" si="6"/>
        <v>#N/A</v>
      </c>
    </row>
    <row r="109" spans="1:14" s="118" customFormat="1">
      <c r="A109" s="128"/>
      <c r="B109" s="210"/>
      <c r="C109" s="210"/>
      <c r="D109" s="210"/>
      <c r="E109" s="211"/>
      <c r="F109" s="211"/>
      <c r="G109" s="212">
        <f t="shared" si="5"/>
        <v>0</v>
      </c>
      <c r="H109" s="163"/>
      <c r="I109" s="163"/>
      <c r="M109" s="225" t="e">
        <f t="shared" si="7"/>
        <v>#N/A</v>
      </c>
      <c r="N109" s="225" t="e">
        <f t="shared" si="6"/>
        <v>#N/A</v>
      </c>
    </row>
    <row r="110" spans="1:14" s="118" customFormat="1">
      <c r="A110" s="128"/>
      <c r="B110" s="210"/>
      <c r="C110" s="210"/>
      <c r="D110" s="210"/>
      <c r="E110" s="211"/>
      <c r="F110" s="211"/>
      <c r="G110" s="212">
        <f t="shared" si="5"/>
        <v>0</v>
      </c>
      <c r="H110" s="163"/>
      <c r="I110" s="163"/>
      <c r="M110" s="225" t="e">
        <f t="shared" si="7"/>
        <v>#N/A</v>
      </c>
      <c r="N110" s="225" t="e">
        <f t="shared" si="6"/>
        <v>#N/A</v>
      </c>
    </row>
    <row r="111" spans="1:14" s="118" customFormat="1">
      <c r="A111" s="128"/>
      <c r="B111" s="210"/>
      <c r="C111" s="210"/>
      <c r="D111" s="210"/>
      <c r="E111" s="211"/>
      <c r="F111" s="211"/>
      <c r="G111" s="212">
        <f t="shared" si="5"/>
        <v>0</v>
      </c>
      <c r="H111" s="163"/>
      <c r="I111" s="163"/>
      <c r="M111" s="225" t="e">
        <f t="shared" si="7"/>
        <v>#N/A</v>
      </c>
      <c r="N111" s="225" t="e">
        <f t="shared" si="6"/>
        <v>#N/A</v>
      </c>
    </row>
    <row r="112" spans="1:14" s="118" customFormat="1">
      <c r="A112" s="128"/>
      <c r="B112" s="210"/>
      <c r="C112" s="210"/>
      <c r="D112" s="210"/>
      <c r="E112" s="211"/>
      <c r="F112" s="211"/>
      <c r="G112" s="212">
        <f t="shared" si="5"/>
        <v>0</v>
      </c>
      <c r="H112" s="163"/>
      <c r="I112" s="163"/>
      <c r="M112" s="225" t="e">
        <f t="shared" si="7"/>
        <v>#N/A</v>
      </c>
      <c r="N112" s="225" t="e">
        <f t="shared" si="6"/>
        <v>#N/A</v>
      </c>
    </row>
    <row r="113" spans="1:14" s="118" customFormat="1">
      <c r="A113" s="128"/>
      <c r="B113" s="210"/>
      <c r="C113" s="210"/>
      <c r="D113" s="210"/>
      <c r="E113" s="211"/>
      <c r="F113" s="211"/>
      <c r="G113" s="212">
        <f t="shared" si="5"/>
        <v>0</v>
      </c>
      <c r="H113" s="163"/>
      <c r="I113" s="163"/>
      <c r="M113" s="225" t="e">
        <f t="shared" si="7"/>
        <v>#N/A</v>
      </c>
      <c r="N113" s="225" t="e">
        <f t="shared" si="6"/>
        <v>#N/A</v>
      </c>
    </row>
    <row r="114" spans="1:14" s="118" customFormat="1">
      <c r="A114" s="128"/>
      <c r="B114" s="210"/>
      <c r="C114" s="210"/>
      <c r="D114" s="210"/>
      <c r="E114" s="211"/>
      <c r="F114" s="211"/>
      <c r="G114" s="212">
        <f t="shared" si="5"/>
        <v>0</v>
      </c>
      <c r="H114" s="163"/>
      <c r="I114" s="163"/>
      <c r="M114" s="225" t="e">
        <f t="shared" si="7"/>
        <v>#N/A</v>
      </c>
      <c r="N114" s="225" t="e">
        <f t="shared" si="6"/>
        <v>#N/A</v>
      </c>
    </row>
    <row r="115" spans="1:14" s="118" customFormat="1">
      <c r="A115" s="128"/>
      <c r="B115" s="210"/>
      <c r="C115" s="210"/>
      <c r="D115" s="210"/>
      <c r="E115" s="211"/>
      <c r="F115" s="211"/>
      <c r="G115" s="212">
        <f t="shared" ref="G115:G131" si="8">E115*F115</f>
        <v>0</v>
      </c>
      <c r="H115" s="163"/>
      <c r="I115" s="163"/>
      <c r="M115" s="225" t="e">
        <f t="shared" si="7"/>
        <v>#N/A</v>
      </c>
      <c r="N115" s="225" t="e">
        <f t="shared" si="6"/>
        <v>#N/A</v>
      </c>
    </row>
    <row r="116" spans="1:14" s="118" customFormat="1">
      <c r="A116" s="128"/>
      <c r="B116" s="210"/>
      <c r="C116" s="210"/>
      <c r="D116" s="210"/>
      <c r="E116" s="211"/>
      <c r="F116" s="211"/>
      <c r="G116" s="212">
        <f t="shared" si="8"/>
        <v>0</v>
      </c>
      <c r="H116" s="163"/>
      <c r="I116" s="163"/>
      <c r="M116" s="225" t="e">
        <f t="shared" si="7"/>
        <v>#N/A</v>
      </c>
      <c r="N116" s="225" t="e">
        <f t="shared" si="6"/>
        <v>#N/A</v>
      </c>
    </row>
    <row r="117" spans="1:14" s="118" customFormat="1">
      <c r="A117" s="128"/>
      <c r="B117" s="210"/>
      <c r="C117" s="210"/>
      <c r="D117" s="210"/>
      <c r="E117" s="211"/>
      <c r="F117" s="211"/>
      <c r="G117" s="212">
        <f t="shared" si="8"/>
        <v>0</v>
      </c>
      <c r="H117" s="163"/>
      <c r="I117" s="163"/>
      <c r="M117" s="225" t="e">
        <f t="shared" si="7"/>
        <v>#N/A</v>
      </c>
      <c r="N117" s="225" t="e">
        <f t="shared" si="6"/>
        <v>#N/A</v>
      </c>
    </row>
    <row r="118" spans="1:14" s="118" customFormat="1">
      <c r="A118" s="128"/>
      <c r="B118" s="210"/>
      <c r="C118" s="210"/>
      <c r="D118" s="210"/>
      <c r="E118" s="211"/>
      <c r="F118" s="211"/>
      <c r="G118" s="212">
        <f t="shared" si="8"/>
        <v>0</v>
      </c>
      <c r="H118" s="163"/>
      <c r="I118" s="163"/>
      <c r="M118" s="225" t="e">
        <f t="shared" si="7"/>
        <v>#N/A</v>
      </c>
      <c r="N118" s="225" t="e">
        <f t="shared" si="6"/>
        <v>#N/A</v>
      </c>
    </row>
    <row r="119" spans="1:14" s="118" customFormat="1">
      <c r="A119" s="128"/>
      <c r="B119" s="210"/>
      <c r="C119" s="210"/>
      <c r="D119" s="210"/>
      <c r="E119" s="211"/>
      <c r="F119" s="211"/>
      <c r="G119" s="212">
        <f t="shared" si="8"/>
        <v>0</v>
      </c>
      <c r="H119" s="163"/>
      <c r="I119" s="163"/>
      <c r="M119" s="225" t="e">
        <f t="shared" si="7"/>
        <v>#N/A</v>
      </c>
      <c r="N119" s="225" t="e">
        <f t="shared" si="6"/>
        <v>#N/A</v>
      </c>
    </row>
    <row r="120" spans="1:14" s="118" customFormat="1">
      <c r="A120" s="128"/>
      <c r="B120" s="210"/>
      <c r="C120" s="210"/>
      <c r="D120" s="210"/>
      <c r="E120" s="211"/>
      <c r="F120" s="211"/>
      <c r="G120" s="212">
        <f t="shared" si="8"/>
        <v>0</v>
      </c>
      <c r="H120" s="163"/>
      <c r="I120" s="163"/>
      <c r="M120" s="225" t="e">
        <f t="shared" si="7"/>
        <v>#N/A</v>
      </c>
      <c r="N120" s="225" t="e">
        <f t="shared" si="6"/>
        <v>#N/A</v>
      </c>
    </row>
    <row r="121" spans="1:14" s="118" customFormat="1">
      <c r="A121" s="128"/>
      <c r="B121" s="210"/>
      <c r="C121" s="210"/>
      <c r="D121" s="210"/>
      <c r="E121" s="211"/>
      <c r="F121" s="211"/>
      <c r="G121" s="212">
        <f t="shared" si="8"/>
        <v>0</v>
      </c>
      <c r="H121" s="163"/>
      <c r="I121" s="163"/>
      <c r="M121" s="225" t="e">
        <f t="shared" si="7"/>
        <v>#N/A</v>
      </c>
      <c r="N121" s="225" t="e">
        <f t="shared" si="6"/>
        <v>#N/A</v>
      </c>
    </row>
    <row r="122" spans="1:14" s="118" customFormat="1">
      <c r="A122" s="128"/>
      <c r="B122" s="210"/>
      <c r="C122" s="210"/>
      <c r="D122" s="210"/>
      <c r="E122" s="211"/>
      <c r="F122" s="211"/>
      <c r="G122" s="212">
        <f t="shared" si="8"/>
        <v>0</v>
      </c>
      <c r="H122" s="163"/>
      <c r="I122" s="163"/>
      <c r="M122" s="225" t="e">
        <f t="shared" si="7"/>
        <v>#N/A</v>
      </c>
      <c r="N122" s="225" t="e">
        <f t="shared" si="6"/>
        <v>#N/A</v>
      </c>
    </row>
    <row r="123" spans="1:14" s="118" customFormat="1">
      <c r="A123" s="128"/>
      <c r="B123" s="210"/>
      <c r="C123" s="210"/>
      <c r="D123" s="210"/>
      <c r="E123" s="211"/>
      <c r="F123" s="211"/>
      <c r="G123" s="212">
        <f t="shared" si="8"/>
        <v>0</v>
      </c>
      <c r="H123" s="163"/>
      <c r="I123" s="163"/>
      <c r="M123" s="225" t="e">
        <f t="shared" si="7"/>
        <v>#N/A</v>
      </c>
      <c r="N123" s="225" t="e">
        <f t="shared" si="6"/>
        <v>#N/A</v>
      </c>
    </row>
    <row r="124" spans="1:14" s="118" customFormat="1">
      <c r="A124" s="128"/>
      <c r="B124" s="210"/>
      <c r="C124" s="210"/>
      <c r="D124" s="210"/>
      <c r="E124" s="211"/>
      <c r="F124" s="211"/>
      <c r="G124" s="212">
        <f t="shared" si="8"/>
        <v>0</v>
      </c>
      <c r="H124" s="163"/>
      <c r="I124" s="163"/>
      <c r="M124" s="225" t="e">
        <f t="shared" si="7"/>
        <v>#N/A</v>
      </c>
      <c r="N124" s="225" t="e">
        <f t="shared" si="6"/>
        <v>#N/A</v>
      </c>
    </row>
    <row r="125" spans="1:14" s="118" customFormat="1">
      <c r="A125" s="128"/>
      <c r="B125" s="210"/>
      <c r="C125" s="210"/>
      <c r="D125" s="210"/>
      <c r="E125" s="211"/>
      <c r="F125" s="211"/>
      <c r="G125" s="212">
        <f t="shared" si="8"/>
        <v>0</v>
      </c>
      <c r="H125" s="163"/>
      <c r="I125" s="163"/>
      <c r="M125" s="225" t="e">
        <f t="shared" si="7"/>
        <v>#N/A</v>
      </c>
      <c r="N125" s="225" t="e">
        <f t="shared" si="6"/>
        <v>#N/A</v>
      </c>
    </row>
    <row r="126" spans="1:14" s="118" customFormat="1">
      <c r="A126" s="128"/>
      <c r="B126" s="210"/>
      <c r="C126" s="210"/>
      <c r="D126" s="210"/>
      <c r="E126" s="211"/>
      <c r="F126" s="211"/>
      <c r="G126" s="212">
        <f t="shared" si="8"/>
        <v>0</v>
      </c>
      <c r="H126" s="163"/>
      <c r="I126" s="163"/>
      <c r="M126" s="225" t="e">
        <f t="shared" si="7"/>
        <v>#N/A</v>
      </c>
      <c r="N126" s="225" t="e">
        <f t="shared" si="6"/>
        <v>#N/A</v>
      </c>
    </row>
    <row r="127" spans="1:14" s="118" customFormat="1">
      <c r="A127" s="128"/>
      <c r="B127" s="210"/>
      <c r="C127" s="210"/>
      <c r="D127" s="210"/>
      <c r="E127" s="211"/>
      <c r="F127" s="211"/>
      <c r="G127" s="212">
        <f t="shared" si="8"/>
        <v>0</v>
      </c>
      <c r="H127" s="163"/>
      <c r="I127" s="163"/>
      <c r="M127" s="225" t="e">
        <f t="shared" si="7"/>
        <v>#N/A</v>
      </c>
      <c r="N127" s="225" t="e">
        <f t="shared" si="6"/>
        <v>#N/A</v>
      </c>
    </row>
    <row r="128" spans="1:14" s="118" customFormat="1">
      <c r="A128" s="128"/>
      <c r="B128" s="210"/>
      <c r="C128" s="210"/>
      <c r="D128" s="210"/>
      <c r="E128" s="211"/>
      <c r="F128" s="211"/>
      <c r="G128" s="212">
        <f t="shared" si="8"/>
        <v>0</v>
      </c>
      <c r="H128" s="163"/>
      <c r="I128" s="163"/>
      <c r="M128" s="225" t="e">
        <f t="shared" si="7"/>
        <v>#N/A</v>
      </c>
      <c r="N128" s="225" t="e">
        <f t="shared" si="6"/>
        <v>#N/A</v>
      </c>
    </row>
    <row r="129" spans="1:14" s="118" customFormat="1">
      <c r="A129" s="128"/>
      <c r="B129" s="210"/>
      <c r="C129" s="210"/>
      <c r="D129" s="210"/>
      <c r="E129" s="211"/>
      <c r="F129" s="211"/>
      <c r="G129" s="212">
        <f t="shared" si="8"/>
        <v>0</v>
      </c>
      <c r="H129" s="163"/>
      <c r="I129" s="163"/>
      <c r="M129" s="225" t="e">
        <f t="shared" si="7"/>
        <v>#N/A</v>
      </c>
      <c r="N129" s="225" t="e">
        <f t="shared" si="6"/>
        <v>#N/A</v>
      </c>
    </row>
    <row r="130" spans="1:14" s="118" customFormat="1">
      <c r="A130" s="128"/>
      <c r="B130" s="210"/>
      <c r="C130" s="210"/>
      <c r="D130" s="210"/>
      <c r="E130" s="211"/>
      <c r="F130" s="211"/>
      <c r="G130" s="212">
        <f t="shared" si="8"/>
        <v>0</v>
      </c>
      <c r="H130" s="163"/>
      <c r="I130" s="163"/>
      <c r="M130" s="225" t="e">
        <f t="shared" si="7"/>
        <v>#N/A</v>
      </c>
      <c r="N130" s="225" t="e">
        <f t="shared" si="6"/>
        <v>#N/A</v>
      </c>
    </row>
    <row r="131" spans="1:14" s="118" customFormat="1">
      <c r="A131" s="128"/>
      <c r="B131" s="210"/>
      <c r="C131" s="210"/>
      <c r="D131" s="210"/>
      <c r="E131" s="211"/>
      <c r="F131" s="211"/>
      <c r="G131" s="212">
        <f t="shared" si="8"/>
        <v>0</v>
      </c>
      <c r="H131" s="163"/>
      <c r="I131" s="163"/>
      <c r="M131" s="225" t="e">
        <f t="shared" si="7"/>
        <v>#N/A</v>
      </c>
      <c r="N131" s="225" t="e">
        <f t="shared" si="6"/>
        <v>#N/A</v>
      </c>
    </row>
    <row r="132" spans="1:14" s="118" customFormat="1">
      <c r="A132" s="128"/>
      <c r="B132" s="210"/>
      <c r="C132" s="210"/>
      <c r="D132" s="210"/>
      <c r="E132" s="211"/>
      <c r="F132" s="211"/>
      <c r="G132" s="212">
        <f t="shared" si="3"/>
        <v>0</v>
      </c>
      <c r="H132" s="163"/>
      <c r="I132" s="163"/>
      <c r="M132" s="225" t="e">
        <f t="shared" si="7"/>
        <v>#N/A</v>
      </c>
      <c r="N132" s="225" t="e">
        <f t="shared" si="6"/>
        <v>#N/A</v>
      </c>
    </row>
    <row r="133" spans="1:14" s="118" customFormat="1">
      <c r="A133" s="128"/>
      <c r="B133" s="210"/>
      <c r="C133" s="210"/>
      <c r="D133" s="210"/>
      <c r="E133" s="211"/>
      <c r="F133" s="211"/>
      <c r="G133" s="212">
        <f t="shared" si="3"/>
        <v>0</v>
      </c>
      <c r="H133" s="163"/>
      <c r="I133" s="163"/>
      <c r="M133" s="225" t="e">
        <f t="shared" si="7"/>
        <v>#N/A</v>
      </c>
      <c r="N133" s="225" t="e">
        <f>M133*F133</f>
        <v>#N/A</v>
      </c>
    </row>
  </sheetData>
  <sheetProtection algorithmName="SHA-512" hashValue="/H4OIRZ/cBX0tSjHb6IoZ8h4iFIWYn61V79YT6Gzc6X2DVMxh6A/h2FS1CNjTx6AKr+G1aRP2sPW08T57m1ijg==" saltValue="QtOfB3bXJN2IGrvAZabf/w==" spinCount="100000" sheet="1" insertRows="0" selectLockedCells="1"/>
  <mergeCells count="19">
    <mergeCell ref="B11:D11"/>
    <mergeCell ref="E11:F11"/>
    <mergeCell ref="B12:D12"/>
    <mergeCell ref="E12:F12"/>
    <mergeCell ref="B13:D13"/>
    <mergeCell ref="E13:F13"/>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3" xr:uid="{CBB86288-F056-4C16-9E87-495E5677A429}">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F14D1-181A-4EC4-AC24-0E2D3F5D6210}">
  <sheetPr>
    <tabColor theme="4" tint="0.39997558519241921"/>
    <pageSetUpPr fitToPage="1"/>
  </sheetPr>
  <dimension ref="A1:J21"/>
  <sheetViews>
    <sheetView showGridLines="0" view="pageBreakPreview" topLeftCell="F4" zoomScaleNormal="100" zoomScaleSheetLayoutView="100" workbookViewId="0">
      <selection activeCell="E11" sqref="E11:G11"/>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6" customFormat="1">
      <c r="A1" s="106" t="s">
        <v>245</v>
      </c>
      <c r="H1" s="161" t="s">
        <v>319</v>
      </c>
    </row>
    <row r="2" spans="1:10" s="106" customFormat="1" ht="19.5">
      <c r="A2" s="107" t="s">
        <v>281</v>
      </c>
    </row>
    <row r="3" spans="1:10" s="106" customFormat="1" ht="19.5">
      <c r="D3" s="122"/>
      <c r="F3" s="109" t="s">
        <v>91</v>
      </c>
      <c r="G3" s="324">
        <f>基本情報!E8</f>
        <v>0</v>
      </c>
      <c r="H3" s="325"/>
      <c r="I3" s="122"/>
    </row>
    <row r="5" spans="1:10">
      <c r="B5" s="330" t="s">
        <v>282</v>
      </c>
      <c r="C5" s="330"/>
      <c r="D5" s="330"/>
      <c r="E5" s="331">
        <f>SUM(F6:H6)</f>
        <v>0</v>
      </c>
      <c r="F5" s="139" t="s">
        <v>283</v>
      </c>
      <c r="G5" s="140" t="s">
        <v>284</v>
      </c>
      <c r="H5" s="140" t="s">
        <v>285</v>
      </c>
    </row>
    <row r="6" spans="1:10" s="138" customFormat="1" ht="28.15" customHeight="1">
      <c r="B6" s="330"/>
      <c r="C6" s="330"/>
      <c r="D6" s="330"/>
      <c r="E6" s="331"/>
      <c r="F6" s="214"/>
      <c r="G6" s="214"/>
      <c r="H6" s="214"/>
    </row>
    <row r="7" spans="1:10" s="138" customFormat="1" ht="10.15" customHeight="1"/>
    <row r="8" spans="1:10" s="138" customFormat="1" ht="28.15" customHeight="1">
      <c r="B8" s="159" t="s">
        <v>324</v>
      </c>
      <c r="E8" s="214"/>
      <c r="F8" s="165" t="str">
        <f>IF(E8&gt;J8,"入力できる最大日数("&amp;J8&amp;"日)を超えています","")</f>
        <v/>
      </c>
      <c r="G8" s="157"/>
      <c r="H8" s="157"/>
      <c r="I8" s="157"/>
      <c r="J8" s="157">
        <f>_xlfn.DAYS("2023/9/30","2023/5/8")+1</f>
        <v>146</v>
      </c>
    </row>
    <row r="9" spans="1:10" s="138" customFormat="1" ht="10.15" customHeight="1"/>
    <row r="10" spans="1:10" s="138" customFormat="1" ht="28.15" customHeight="1">
      <c r="B10" s="138" t="s">
        <v>286</v>
      </c>
      <c r="E10" s="215">
        <f>E5*E8</f>
        <v>0</v>
      </c>
    </row>
    <row r="11" spans="1:10" s="138" customFormat="1" ht="31.15" customHeight="1">
      <c r="H11" s="141" t="s">
        <v>18</v>
      </c>
    </row>
    <row r="12" spans="1:10" s="142" customFormat="1">
      <c r="B12" s="291"/>
      <c r="C12" s="143" t="s">
        <v>287</v>
      </c>
      <c r="D12" s="143" t="s">
        <v>288</v>
      </c>
      <c r="E12" s="143" t="s">
        <v>289</v>
      </c>
      <c r="F12" s="143" t="s">
        <v>290</v>
      </c>
      <c r="G12" s="143" t="s">
        <v>291</v>
      </c>
      <c r="H12" s="143" t="s">
        <v>292</v>
      </c>
    </row>
    <row r="13" spans="1:10" s="142" customFormat="1">
      <c r="B13" s="291"/>
      <c r="C13" s="144" t="s">
        <v>11</v>
      </c>
      <c r="D13" s="144" t="s">
        <v>293</v>
      </c>
      <c r="E13" s="144" t="s">
        <v>294</v>
      </c>
      <c r="F13" s="144" t="s">
        <v>295</v>
      </c>
      <c r="G13" s="144" t="s">
        <v>296</v>
      </c>
      <c r="H13" s="144" t="s">
        <v>297</v>
      </c>
    </row>
    <row r="14" spans="1:10" s="142" customFormat="1" ht="57.6" customHeight="1">
      <c r="B14" s="291"/>
      <c r="C14" s="332" t="s">
        <v>298</v>
      </c>
      <c r="D14" s="333"/>
      <c r="E14" s="145"/>
      <c r="F14" s="145"/>
      <c r="G14" s="145"/>
      <c r="H14" s="145"/>
    </row>
    <row r="15" spans="1:10" s="138" customFormat="1" ht="28.15" customHeight="1">
      <c r="B15" s="146" t="s">
        <v>299</v>
      </c>
      <c r="C15" s="216"/>
      <c r="D15" s="216"/>
      <c r="E15" s="147">
        <f>IFERROR(C15/D15,0)</f>
        <v>0</v>
      </c>
      <c r="F15" s="214"/>
      <c r="G15" s="218">
        <f>$E$10*F15</f>
        <v>0</v>
      </c>
      <c r="H15" s="148">
        <f>E15*G15</f>
        <v>0</v>
      </c>
    </row>
    <row r="16" spans="1:10" s="138" customFormat="1" ht="28.15" customHeight="1">
      <c r="B16" s="146" t="s">
        <v>300</v>
      </c>
      <c r="C16" s="216"/>
      <c r="D16" s="216"/>
      <c r="E16" s="147">
        <f t="shared" ref="E16:E20" si="0">IFERROR(C16/D16,0)</f>
        <v>0</v>
      </c>
      <c r="F16" s="214"/>
      <c r="G16" s="218">
        <f t="shared" ref="G16:G20" si="1">$E$10*F16</f>
        <v>0</v>
      </c>
      <c r="H16" s="148">
        <f t="shared" ref="H16:H20" si="2">E16*G16</f>
        <v>0</v>
      </c>
    </row>
    <row r="17" spans="2:8" s="138" customFormat="1" ht="28.15" customHeight="1">
      <c r="B17" s="146" t="s">
        <v>301</v>
      </c>
      <c r="C17" s="216"/>
      <c r="D17" s="216"/>
      <c r="E17" s="147">
        <f t="shared" si="0"/>
        <v>0</v>
      </c>
      <c r="F17" s="214"/>
      <c r="G17" s="218">
        <f t="shared" si="1"/>
        <v>0</v>
      </c>
      <c r="H17" s="148">
        <f t="shared" si="2"/>
        <v>0</v>
      </c>
    </row>
    <row r="18" spans="2:8" s="138" customFormat="1" ht="28.15" customHeight="1">
      <c r="B18" s="146" t="s">
        <v>302</v>
      </c>
      <c r="C18" s="216"/>
      <c r="D18" s="216"/>
      <c r="E18" s="147">
        <f t="shared" si="0"/>
        <v>0</v>
      </c>
      <c r="F18" s="214"/>
      <c r="G18" s="218">
        <f t="shared" si="1"/>
        <v>0</v>
      </c>
      <c r="H18" s="148">
        <f t="shared" si="2"/>
        <v>0</v>
      </c>
    </row>
    <row r="19" spans="2:8" s="138" customFormat="1" ht="28.15" customHeight="1">
      <c r="B19" s="146" t="s">
        <v>303</v>
      </c>
      <c r="C19" s="216"/>
      <c r="D19" s="216"/>
      <c r="E19" s="147">
        <f t="shared" si="0"/>
        <v>0</v>
      </c>
      <c r="F19" s="214"/>
      <c r="G19" s="218">
        <f t="shared" si="1"/>
        <v>0</v>
      </c>
      <c r="H19" s="148">
        <f t="shared" si="2"/>
        <v>0</v>
      </c>
    </row>
    <row r="20" spans="2:8" s="138" customFormat="1" ht="28.15" customHeight="1" thickBot="1">
      <c r="B20" s="149" t="s">
        <v>304</v>
      </c>
      <c r="C20" s="217"/>
      <c r="D20" s="217"/>
      <c r="E20" s="150">
        <f t="shared" si="0"/>
        <v>0</v>
      </c>
      <c r="F20" s="219"/>
      <c r="G20" s="220">
        <f t="shared" si="1"/>
        <v>0</v>
      </c>
      <c r="H20" s="151">
        <f t="shared" si="2"/>
        <v>0</v>
      </c>
    </row>
    <row r="21" spans="2:8" s="138" customFormat="1" ht="28.15" customHeight="1" thickTop="1">
      <c r="B21" s="152" t="s">
        <v>305</v>
      </c>
      <c r="C21" s="153"/>
      <c r="D21" s="153"/>
      <c r="E21" s="154"/>
      <c r="F21" s="154"/>
      <c r="G21" s="154"/>
      <c r="H21" s="155">
        <f>ROUNDDOWN(SUM(H15:H20),0)</f>
        <v>0</v>
      </c>
    </row>
  </sheetData>
  <sheetProtection algorithmName="SHA-512" hashValue="We0OYYfqN4/xixXdiqnp6L2f7ET4vBA8a6WPg2gC5EnxVMQGayidzI3nh4wOhM+IIETly6mNyFhG6GFXPvjxBA==" saltValue="xDloH3KdtF425vU3jIQEAg==" spinCount="100000" sheet="1" selectLockedCells="1"/>
  <mergeCells count="5">
    <mergeCell ref="G3:H3"/>
    <mergeCell ref="B5:D6"/>
    <mergeCell ref="E5:E6"/>
    <mergeCell ref="B12:B14"/>
    <mergeCell ref="C14:D14"/>
  </mergeCells>
  <phoneticPr fontId="3"/>
  <pageMargins left="0.70866141732283472" right="0.70866141732283472" top="0.74803149606299213" bottom="0.74803149606299213" header="0.31496062992125984" footer="0.31496062992125984"/>
  <pageSetup paperSize="9" scale="8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B11" sqref="B11:G1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61" t="s">
        <v>319</v>
      </c>
    </row>
    <row r="2" spans="1:13">
      <c r="A2" s="367"/>
      <c r="B2" s="367"/>
      <c r="C2" s="367"/>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8" t="s">
        <v>72</v>
      </c>
      <c r="B4" s="368"/>
      <c r="C4" s="369"/>
      <c r="D4" s="369"/>
      <c r="E4" s="369"/>
      <c r="F4" s="369"/>
      <c r="G4" s="369"/>
      <c r="H4" s="369"/>
      <c r="I4" s="369"/>
      <c r="J4" s="369"/>
      <c r="K4" s="369"/>
      <c r="L4" s="369"/>
      <c r="M4" s="369"/>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375">
        <f>基本情報!E8</f>
        <v>0</v>
      </c>
      <c r="J7" s="376"/>
      <c r="K7" s="376"/>
      <c r="L7" s="376"/>
      <c r="M7" s="376"/>
    </row>
    <row r="8" spans="1:13">
      <c r="A8" s="18"/>
      <c r="B8" s="18"/>
      <c r="C8" s="18"/>
      <c r="D8" s="18"/>
      <c r="E8" s="18"/>
      <c r="F8" s="18"/>
      <c r="G8" s="18"/>
      <c r="H8" s="18"/>
      <c r="I8" s="18"/>
      <c r="J8" s="18"/>
      <c r="K8" s="18"/>
      <c r="L8" s="18"/>
      <c r="M8" s="18"/>
    </row>
    <row r="9" spans="1:13" ht="19.5" thickBot="1">
      <c r="A9" s="350" t="s">
        <v>61</v>
      </c>
      <c r="B9" s="345"/>
      <c r="C9" s="18"/>
      <c r="D9" s="18"/>
      <c r="E9" s="18"/>
      <c r="F9" s="18"/>
      <c r="G9" s="18"/>
      <c r="H9" s="351" t="s">
        <v>62</v>
      </c>
      <c r="I9" s="351"/>
      <c r="J9" s="352"/>
      <c r="K9" s="352"/>
      <c r="L9" s="352"/>
      <c r="M9" s="18"/>
    </row>
    <row r="10" spans="1:13" ht="29.45" customHeight="1" thickBot="1">
      <c r="A10" s="18"/>
      <c r="B10" s="370" t="s">
        <v>63</v>
      </c>
      <c r="C10" s="371"/>
      <c r="D10" s="371"/>
      <c r="E10" s="371"/>
      <c r="F10" s="371"/>
      <c r="G10" s="372"/>
      <c r="H10" s="373" t="s">
        <v>64</v>
      </c>
      <c r="I10" s="371"/>
      <c r="J10" s="371"/>
      <c r="K10" s="371"/>
      <c r="L10" s="374"/>
      <c r="M10" s="18"/>
    </row>
    <row r="11" spans="1:13" ht="29.45" customHeight="1">
      <c r="A11" s="18"/>
      <c r="B11" s="377" t="s">
        <v>73</v>
      </c>
      <c r="C11" s="378"/>
      <c r="D11" s="378"/>
      <c r="E11" s="378"/>
      <c r="F11" s="378"/>
      <c r="G11" s="379"/>
      <c r="H11" s="19"/>
      <c r="I11" s="20"/>
      <c r="J11" s="380">
        <f>'別紙2-1（変更）'!I17</f>
        <v>0</v>
      </c>
      <c r="K11" s="380"/>
      <c r="L11" s="21"/>
      <c r="M11" s="18"/>
    </row>
    <row r="12" spans="1:13" ht="29.45" customHeight="1">
      <c r="A12" s="18"/>
      <c r="B12" s="361" t="s">
        <v>65</v>
      </c>
      <c r="C12" s="362"/>
      <c r="D12" s="362"/>
      <c r="E12" s="362"/>
      <c r="F12" s="362"/>
      <c r="G12" s="363"/>
      <c r="H12" s="22"/>
      <c r="I12" s="23"/>
      <c r="J12" s="381">
        <f>J18-J11-J13</f>
        <v>0</v>
      </c>
      <c r="K12" s="381"/>
      <c r="L12" s="24"/>
      <c r="M12" s="18"/>
    </row>
    <row r="13" spans="1:13" ht="29.45" customHeight="1" thickBot="1">
      <c r="A13" s="18"/>
      <c r="B13" s="361" t="s">
        <v>66</v>
      </c>
      <c r="C13" s="362"/>
      <c r="D13" s="362"/>
      <c r="E13" s="362"/>
      <c r="F13" s="362"/>
      <c r="G13" s="363"/>
      <c r="H13" s="25"/>
      <c r="I13" s="26"/>
      <c r="J13" s="364">
        <f>'別紙2-1（変更）'!D17</f>
        <v>0</v>
      </c>
      <c r="K13" s="364"/>
      <c r="L13" s="27"/>
      <c r="M13" s="18"/>
    </row>
    <row r="14" spans="1:13" ht="29.45" customHeight="1" thickBot="1">
      <c r="A14" s="18"/>
      <c r="B14" s="341" t="s">
        <v>67</v>
      </c>
      <c r="C14" s="342"/>
      <c r="D14" s="342"/>
      <c r="E14" s="342"/>
      <c r="F14" s="342"/>
      <c r="G14" s="343"/>
      <c r="H14" s="28"/>
      <c r="I14" s="344">
        <f>SUM(J11:K13)</f>
        <v>0</v>
      </c>
      <c r="J14" s="344"/>
      <c r="K14" s="344"/>
      <c r="L14" s="29"/>
      <c r="M14" s="18"/>
    </row>
    <row r="15" spans="1:13">
      <c r="A15" s="18"/>
      <c r="B15" s="365"/>
      <c r="C15" s="365"/>
      <c r="D15" s="365"/>
      <c r="E15" s="365"/>
      <c r="F15" s="365"/>
      <c r="G15" s="365"/>
      <c r="H15" s="365"/>
      <c r="I15" s="365"/>
      <c r="J15" s="365"/>
      <c r="K15" s="365"/>
      <c r="L15" s="365"/>
      <c r="M15" s="18"/>
    </row>
    <row r="16" spans="1:13" ht="19.5" thickBot="1">
      <c r="A16" s="350" t="s">
        <v>68</v>
      </c>
      <c r="B16" s="345"/>
      <c r="C16" s="18"/>
      <c r="D16" s="18"/>
      <c r="E16" s="18"/>
      <c r="F16" s="18"/>
      <c r="G16" s="18"/>
      <c r="H16" s="351" t="s">
        <v>62</v>
      </c>
      <c r="I16" s="351"/>
      <c r="J16" s="352"/>
      <c r="K16" s="352"/>
      <c r="L16" s="352"/>
      <c r="M16" s="18"/>
    </row>
    <row r="17" spans="1:13" ht="29.45" customHeight="1" thickBot="1">
      <c r="A17" s="18"/>
      <c r="B17" s="370" t="s">
        <v>63</v>
      </c>
      <c r="C17" s="371"/>
      <c r="D17" s="371"/>
      <c r="E17" s="371"/>
      <c r="F17" s="371"/>
      <c r="G17" s="372"/>
      <c r="H17" s="373" t="s">
        <v>64</v>
      </c>
      <c r="I17" s="371"/>
      <c r="J17" s="371"/>
      <c r="K17" s="371"/>
      <c r="L17" s="374"/>
      <c r="M17" s="18"/>
    </row>
    <row r="18" spans="1:13" ht="29.45" customHeight="1">
      <c r="A18" s="18"/>
      <c r="B18" s="353" t="s">
        <v>69</v>
      </c>
      <c r="C18" s="354"/>
      <c r="D18" s="354"/>
      <c r="E18" s="354"/>
      <c r="F18" s="354"/>
      <c r="G18" s="355"/>
      <c r="H18" s="30"/>
      <c r="I18" s="31"/>
      <c r="J18" s="356">
        <f>'別紙2-1（変更）'!C17</f>
        <v>0</v>
      </c>
      <c r="K18" s="356"/>
      <c r="L18" s="32"/>
      <c r="M18" s="18"/>
    </row>
    <row r="19" spans="1:13" ht="29.45" customHeight="1">
      <c r="A19" s="18"/>
      <c r="B19" s="357"/>
      <c r="C19" s="358"/>
      <c r="D19" s="358"/>
      <c r="E19" s="358"/>
      <c r="F19" s="358"/>
      <c r="G19" s="359"/>
      <c r="H19" s="33"/>
      <c r="I19" s="360"/>
      <c r="J19" s="360"/>
      <c r="K19" s="360"/>
      <c r="L19" s="34"/>
      <c r="M19" s="18"/>
    </row>
    <row r="20" spans="1:13" ht="29.45" customHeight="1" thickBot="1">
      <c r="A20" s="18"/>
      <c r="B20" s="334"/>
      <c r="C20" s="335"/>
      <c r="D20" s="335"/>
      <c r="E20" s="335"/>
      <c r="F20" s="335"/>
      <c r="G20" s="336"/>
      <c r="H20" s="35"/>
      <c r="I20" s="337"/>
      <c r="J20" s="337"/>
      <c r="K20" s="337"/>
      <c r="L20" s="36"/>
      <c r="M20" s="18"/>
    </row>
    <row r="21" spans="1:13" ht="29.45" customHeight="1" thickBot="1">
      <c r="A21" s="18"/>
      <c r="B21" s="341" t="s">
        <v>67</v>
      </c>
      <c r="C21" s="342"/>
      <c r="D21" s="342"/>
      <c r="E21" s="342"/>
      <c r="F21" s="342"/>
      <c r="G21" s="343"/>
      <c r="H21" s="28"/>
      <c r="I21" s="344">
        <f>SUM(J18:K20)</f>
        <v>0</v>
      </c>
      <c r="J21" s="344"/>
      <c r="K21" s="344"/>
      <c r="L21" s="29"/>
      <c r="M21" s="18"/>
    </row>
    <row r="22" spans="1:13">
      <c r="A22" s="18"/>
      <c r="B22" s="18"/>
      <c r="C22" s="18"/>
      <c r="D22" s="18"/>
      <c r="E22" s="18"/>
      <c r="F22" s="18"/>
      <c r="G22" s="18"/>
      <c r="H22" s="18"/>
      <c r="I22" s="18"/>
      <c r="J22" s="18"/>
      <c r="K22" s="18"/>
      <c r="L22" s="18"/>
      <c r="M22" s="18"/>
    </row>
    <row r="23" spans="1:13">
      <c r="A23" s="18"/>
      <c r="B23" s="345" t="s">
        <v>70</v>
      </c>
      <c r="C23" s="345"/>
      <c r="D23" s="345"/>
      <c r="E23" s="345"/>
      <c r="F23" s="345"/>
      <c r="G23" s="345"/>
      <c r="H23" s="345"/>
      <c r="I23" s="345"/>
      <c r="J23" s="345"/>
      <c r="K23" s="37"/>
      <c r="L23" s="18"/>
      <c r="M23" s="18"/>
    </row>
    <row r="24" spans="1:13">
      <c r="A24" s="18"/>
      <c r="B24" s="37"/>
      <c r="C24" s="37"/>
      <c r="D24" s="37"/>
      <c r="E24" s="37"/>
      <c r="F24" s="37"/>
      <c r="G24" s="37"/>
      <c r="H24" s="37"/>
      <c r="I24" s="37"/>
      <c r="J24" s="37"/>
      <c r="K24" s="37"/>
      <c r="L24" s="18"/>
      <c r="M24" s="18"/>
    </row>
    <row r="25" spans="1:13">
      <c r="A25" s="18"/>
      <c r="B25" s="37"/>
      <c r="C25" s="1"/>
      <c r="D25" s="347" t="str">
        <f>'様式第２号（変更申請書）'!Q3</f>
        <v>令和５年　月　　日</v>
      </c>
      <c r="E25" s="348"/>
      <c r="F25" s="348"/>
      <c r="G25" s="348"/>
      <c r="H25" s="348"/>
      <c r="I25" s="348"/>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6" t="s">
        <v>74</v>
      </c>
      <c r="E27" s="346"/>
      <c r="F27" s="366" t="s">
        <v>92</v>
      </c>
      <c r="G27" s="366"/>
      <c r="H27" s="366"/>
      <c r="I27" s="366"/>
      <c r="J27" s="366"/>
      <c r="K27" s="366"/>
      <c r="L27" s="366"/>
      <c r="M27" s="366"/>
    </row>
    <row r="28" spans="1:13">
      <c r="A28" s="18"/>
      <c r="B28" s="18"/>
      <c r="C28" s="18"/>
      <c r="D28" s="38"/>
      <c r="E28" s="38"/>
      <c r="F28" s="39"/>
      <c r="G28" s="349" t="str">
        <f>IF(基本情報!E5="","",基本情報!E5)</f>
        <v/>
      </c>
      <c r="H28" s="349"/>
      <c r="I28" s="349"/>
      <c r="J28" s="349"/>
      <c r="K28" s="349"/>
      <c r="L28" s="349"/>
      <c r="M28" s="349"/>
    </row>
    <row r="29" spans="1:13" ht="9" customHeight="1">
      <c r="A29" s="18"/>
      <c r="B29" s="37"/>
      <c r="C29" s="37"/>
      <c r="D29" s="37"/>
      <c r="E29" s="37"/>
      <c r="F29" s="37"/>
      <c r="G29" s="37"/>
      <c r="H29" s="37"/>
      <c r="I29" s="37"/>
      <c r="J29" s="37"/>
      <c r="K29" s="37"/>
      <c r="L29" s="18"/>
      <c r="M29" s="18"/>
    </row>
    <row r="30" spans="1:13">
      <c r="A30" s="18"/>
      <c r="B30" s="18"/>
      <c r="C30" s="18"/>
      <c r="D30" s="338" t="s">
        <v>75</v>
      </c>
      <c r="E30" s="338"/>
      <c r="F30" s="366" t="s">
        <v>93</v>
      </c>
      <c r="G30" s="366"/>
      <c r="H30" s="366"/>
      <c r="I30" s="366"/>
      <c r="J30" s="366"/>
      <c r="K30" s="366"/>
      <c r="L30" s="366"/>
      <c r="M30" s="366"/>
    </row>
    <row r="31" spans="1:13">
      <c r="A31" s="18"/>
      <c r="B31" s="18"/>
      <c r="C31" s="18"/>
      <c r="D31" s="339"/>
      <c r="E31" s="339"/>
      <c r="F31" s="40"/>
      <c r="G31" s="340" t="str">
        <f>IF(基本情報!E6="","",基本情報!E6)</f>
        <v/>
      </c>
      <c r="H31" s="340"/>
      <c r="I31" s="340"/>
      <c r="J31" s="340"/>
      <c r="K31" s="340"/>
      <c r="L31" s="340"/>
      <c r="M31" s="340"/>
    </row>
    <row r="32" spans="1:13">
      <c r="A32" s="18"/>
      <c r="B32" s="18"/>
      <c r="C32" s="18"/>
      <c r="D32" s="18"/>
      <c r="E32" s="18"/>
      <c r="F32" s="18"/>
      <c r="G32" s="340">
        <f>基本情報!E7</f>
        <v>0</v>
      </c>
      <c r="H32" s="340"/>
      <c r="I32" s="340"/>
      <c r="J32" s="340"/>
      <c r="K32" s="340"/>
      <c r="L32" s="340"/>
      <c r="M32" s="340"/>
    </row>
  </sheetData>
  <sheetProtection algorithmName="SHA-512" hashValue="p04S3N4eT/+TjRubpcM6CmUnG/DTmHXi15AUgvb4ND9bnWCnuYzVsI2Iuhb9qjlpTtAyeaG7eKReIHCvwztLXA==" saltValue="FWpe9eBp/h4s1GEkQy4Hp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5FEF5-2C91-492B-A3E7-6B94F00A9C6A}">
  <sheetPr>
    <tabColor theme="4" tint="0.39997558519241921"/>
  </sheetPr>
  <dimension ref="A1:U32"/>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69"/>
      <c r="B1" s="169"/>
      <c r="C1" s="169"/>
      <c r="D1" s="169"/>
      <c r="E1" s="169"/>
      <c r="F1" s="169"/>
      <c r="G1" s="169"/>
      <c r="H1" s="169"/>
      <c r="I1" s="169"/>
      <c r="J1" s="169"/>
      <c r="K1" s="169"/>
      <c r="L1" s="169"/>
      <c r="M1" s="169"/>
      <c r="N1" s="169"/>
      <c r="O1" s="169"/>
      <c r="P1" s="169"/>
      <c r="Q1" s="169"/>
      <c r="R1" s="169"/>
      <c r="S1" s="169"/>
      <c r="T1" s="169"/>
      <c r="U1" s="161" t="s">
        <v>319</v>
      </c>
    </row>
    <row r="2" spans="1:21">
      <c r="A2" s="170"/>
      <c r="B2" s="170"/>
      <c r="C2" s="170"/>
      <c r="D2" s="170"/>
      <c r="E2" s="170"/>
      <c r="F2" s="170"/>
      <c r="G2" s="170"/>
      <c r="H2" s="170"/>
      <c r="I2" s="169"/>
      <c r="J2" s="169"/>
      <c r="K2" s="169"/>
      <c r="L2" s="169"/>
      <c r="M2" s="169"/>
      <c r="N2" s="169"/>
      <c r="O2" s="169"/>
      <c r="P2" s="169"/>
      <c r="Q2" s="169"/>
      <c r="R2" s="169"/>
      <c r="S2" s="169"/>
      <c r="T2" s="169"/>
      <c r="U2" s="171"/>
    </row>
    <row r="3" spans="1:21" ht="21">
      <c r="A3" s="382" t="s">
        <v>326</v>
      </c>
      <c r="B3" s="382"/>
      <c r="C3" s="382"/>
      <c r="D3" s="382"/>
      <c r="E3" s="382"/>
      <c r="F3" s="382"/>
      <c r="G3" s="382"/>
      <c r="H3" s="382"/>
      <c r="I3" s="383"/>
      <c r="J3" s="383"/>
      <c r="K3" s="383"/>
      <c r="L3" s="383"/>
      <c r="M3" s="383"/>
      <c r="N3" s="383"/>
      <c r="O3" s="383"/>
      <c r="P3" s="383"/>
      <c r="Q3" s="383"/>
      <c r="R3" s="383"/>
      <c r="S3" s="383"/>
      <c r="T3" s="383"/>
      <c r="U3" s="383"/>
    </row>
    <row r="4" spans="1:21" ht="21">
      <c r="A4" s="172"/>
      <c r="B4" s="172"/>
      <c r="C4" s="172"/>
      <c r="D4" s="172"/>
      <c r="E4" s="172"/>
      <c r="F4" s="172"/>
      <c r="G4" s="172"/>
      <c r="H4" s="172"/>
      <c r="I4" s="173"/>
      <c r="J4" s="173"/>
      <c r="K4" s="173"/>
      <c r="L4" s="173"/>
      <c r="M4" s="173"/>
      <c r="N4" s="173"/>
      <c r="O4" s="173"/>
      <c r="P4" s="173"/>
      <c r="Q4" s="173"/>
      <c r="R4" s="173"/>
      <c r="S4" s="173"/>
      <c r="T4" s="173"/>
      <c r="U4" s="173"/>
    </row>
    <row r="5" spans="1:21" ht="21">
      <c r="A5" s="172"/>
      <c r="B5" s="172"/>
      <c r="C5" s="172"/>
      <c r="D5" s="172"/>
      <c r="E5" s="172"/>
      <c r="F5" s="172"/>
      <c r="G5" s="172"/>
      <c r="H5" s="172"/>
      <c r="I5" s="173"/>
      <c r="J5" s="173"/>
      <c r="K5" s="173"/>
      <c r="L5" s="173"/>
      <c r="M5" s="173"/>
      <c r="N5" s="173"/>
      <c r="O5" s="173"/>
      <c r="P5" s="173"/>
      <c r="Q5" s="173"/>
      <c r="R5" s="173"/>
      <c r="S5" s="173"/>
      <c r="T5" s="173"/>
      <c r="U5" s="173"/>
    </row>
    <row r="6" spans="1:21" ht="21">
      <c r="A6" s="172"/>
      <c r="B6" s="172"/>
      <c r="C6" s="172"/>
      <c r="D6" s="172"/>
      <c r="E6" s="172"/>
      <c r="F6" s="172"/>
      <c r="G6" s="172"/>
      <c r="H6" s="172"/>
      <c r="I6" s="173"/>
      <c r="J6" s="173"/>
      <c r="K6" s="131" t="s">
        <v>91</v>
      </c>
      <c r="L6" s="285">
        <f>基本情報!E8</f>
        <v>0</v>
      </c>
      <c r="M6" s="286"/>
      <c r="N6" s="286"/>
      <c r="O6" s="286"/>
      <c r="P6" s="286"/>
      <c r="Q6" s="286"/>
      <c r="R6" s="286"/>
      <c r="S6" s="286"/>
      <c r="T6" s="286"/>
      <c r="U6" s="167"/>
    </row>
    <row r="7" spans="1:21">
      <c r="A7" s="174"/>
      <c r="B7" s="174"/>
      <c r="C7" s="174"/>
      <c r="D7" s="174"/>
      <c r="E7" s="174"/>
      <c r="F7" s="174"/>
      <c r="G7" s="174"/>
      <c r="H7" s="174"/>
      <c r="I7" s="174"/>
      <c r="J7" s="174"/>
      <c r="K7" s="174"/>
      <c r="L7" s="174"/>
      <c r="M7" s="174"/>
      <c r="N7" s="174"/>
      <c r="O7" s="174"/>
      <c r="P7" s="174"/>
      <c r="Q7" s="174"/>
      <c r="R7" s="174"/>
      <c r="S7" s="174"/>
      <c r="T7" s="174"/>
      <c r="U7" s="174"/>
    </row>
    <row r="8" spans="1:21">
      <c r="A8" s="175"/>
      <c r="B8" s="175"/>
      <c r="C8" s="175"/>
      <c r="D8" s="175"/>
      <c r="E8" s="175"/>
      <c r="F8" s="175"/>
      <c r="G8" s="175"/>
      <c r="H8" s="175"/>
      <c r="I8" s="175"/>
      <c r="J8" s="175"/>
      <c r="K8" s="175"/>
      <c r="L8" s="175"/>
      <c r="M8" s="175"/>
      <c r="N8" s="175"/>
      <c r="O8" s="175"/>
      <c r="P8" s="175"/>
      <c r="Q8" s="175"/>
      <c r="R8" s="175"/>
      <c r="S8" s="175"/>
      <c r="T8" s="175"/>
      <c r="U8" s="175"/>
    </row>
    <row r="9" spans="1:21">
      <c r="A9" s="175"/>
      <c r="B9" s="384" t="s">
        <v>344</v>
      </c>
      <c r="C9" s="384"/>
      <c r="D9" s="384"/>
      <c r="E9" s="384"/>
      <c r="F9" s="384"/>
      <c r="G9" s="384"/>
      <c r="H9" s="384"/>
      <c r="I9" s="384"/>
      <c r="J9" s="384"/>
      <c r="K9" s="384"/>
      <c r="L9" s="384"/>
      <c r="M9" s="384"/>
      <c r="N9" s="384"/>
      <c r="O9" s="384"/>
      <c r="P9" s="384"/>
      <c r="Q9" s="384"/>
      <c r="R9" s="384"/>
      <c r="S9" s="384"/>
      <c r="T9" s="384"/>
      <c r="U9" s="175"/>
    </row>
    <row r="10" spans="1:21">
      <c r="A10" s="175"/>
      <c r="B10" s="384"/>
      <c r="C10" s="384"/>
      <c r="D10" s="384"/>
      <c r="E10" s="384"/>
      <c r="F10" s="384"/>
      <c r="G10" s="384"/>
      <c r="H10" s="384"/>
      <c r="I10" s="384"/>
      <c r="J10" s="384"/>
      <c r="K10" s="384"/>
      <c r="L10" s="384"/>
      <c r="M10" s="384"/>
      <c r="N10" s="384"/>
      <c r="O10" s="384"/>
      <c r="P10" s="384"/>
      <c r="Q10" s="384"/>
      <c r="R10" s="384"/>
      <c r="S10" s="384"/>
      <c r="T10" s="384"/>
      <c r="U10" s="175"/>
    </row>
    <row r="11" spans="1:21">
      <c r="B11" s="384"/>
      <c r="C11" s="384"/>
      <c r="D11" s="384"/>
      <c r="E11" s="384"/>
      <c r="F11" s="384"/>
      <c r="G11" s="384"/>
      <c r="H11" s="384"/>
      <c r="I11" s="384"/>
      <c r="J11" s="384"/>
      <c r="K11" s="384"/>
      <c r="L11" s="384"/>
      <c r="M11" s="384"/>
      <c r="N11" s="384"/>
      <c r="O11" s="384"/>
      <c r="P11" s="384"/>
      <c r="Q11" s="384"/>
      <c r="R11" s="384"/>
      <c r="S11" s="384"/>
      <c r="T11" s="384"/>
    </row>
    <row r="13" spans="1:21" ht="19.5">
      <c r="B13" s="176"/>
      <c r="C13" s="176"/>
      <c r="D13" s="176"/>
      <c r="E13" s="176"/>
      <c r="F13" s="176"/>
      <c r="G13" s="176"/>
      <c r="H13" s="176"/>
      <c r="I13" s="176"/>
      <c r="J13" s="176"/>
      <c r="K13" s="176"/>
      <c r="L13" s="176"/>
      <c r="M13" s="176"/>
      <c r="N13" s="176"/>
      <c r="O13" s="176"/>
      <c r="P13" s="176"/>
      <c r="Q13" s="176"/>
      <c r="R13" s="176"/>
      <c r="S13" s="176"/>
      <c r="T13" s="176"/>
    </row>
    <row r="14" spans="1:21" ht="19.899999999999999" customHeight="1">
      <c r="B14" s="385"/>
      <c r="C14" s="386" t="s">
        <v>328</v>
      </c>
      <c r="D14" s="386"/>
      <c r="E14" s="386"/>
      <c r="F14" s="386"/>
      <c r="G14" s="386"/>
      <c r="H14" s="386"/>
      <c r="I14" s="386"/>
      <c r="J14" s="386"/>
      <c r="K14" s="386"/>
      <c r="L14" s="386"/>
      <c r="M14" s="386"/>
      <c r="N14" s="386"/>
      <c r="O14" s="386"/>
      <c r="P14" s="386"/>
      <c r="Q14" s="178"/>
      <c r="R14" s="387"/>
      <c r="S14" s="388"/>
      <c r="T14" s="389"/>
      <c r="U14" s="166"/>
    </row>
    <row r="15" spans="1:21" ht="19.899999999999999" customHeight="1">
      <c r="B15" s="330"/>
      <c r="C15" s="386"/>
      <c r="D15" s="386"/>
      <c r="E15" s="386"/>
      <c r="F15" s="386"/>
      <c r="G15" s="386"/>
      <c r="H15" s="386"/>
      <c r="I15" s="386"/>
      <c r="J15" s="386"/>
      <c r="K15" s="386"/>
      <c r="L15" s="386"/>
      <c r="M15" s="386"/>
      <c r="N15" s="386"/>
      <c r="O15" s="386"/>
      <c r="P15" s="386"/>
      <c r="Q15" s="178"/>
      <c r="R15" s="390"/>
      <c r="S15" s="391"/>
      <c r="T15" s="392"/>
      <c r="U15" s="166"/>
    </row>
    <row r="16" spans="1:21" ht="19.5">
      <c r="B16" s="177"/>
      <c r="C16" s="177"/>
      <c r="D16" s="177"/>
      <c r="E16" s="177"/>
      <c r="F16" s="177"/>
      <c r="G16" s="177"/>
      <c r="H16" s="177"/>
      <c r="I16" s="177"/>
      <c r="J16" s="177"/>
      <c r="K16" s="177"/>
      <c r="L16" s="177"/>
      <c r="M16" s="177"/>
      <c r="N16" s="177"/>
      <c r="O16" s="177"/>
      <c r="P16" s="177"/>
      <c r="Q16" s="177"/>
      <c r="R16" s="177"/>
      <c r="S16" s="177"/>
      <c r="T16" s="177"/>
      <c r="U16" s="166"/>
    </row>
    <row r="17" spans="2:21" ht="19.5">
      <c r="B17" s="176"/>
      <c r="C17" s="176"/>
      <c r="D17" s="176"/>
      <c r="E17" s="176"/>
      <c r="F17" s="176"/>
      <c r="G17" s="176"/>
      <c r="H17" s="176"/>
      <c r="I17" s="176"/>
      <c r="J17" s="176"/>
      <c r="K17" s="176"/>
      <c r="L17" s="176"/>
      <c r="M17" s="176"/>
      <c r="N17" s="176"/>
      <c r="O17" s="176"/>
      <c r="P17" s="176"/>
      <c r="Q17" s="176"/>
      <c r="R17" s="176"/>
      <c r="S17" s="176"/>
      <c r="T17" s="176"/>
    </row>
    <row r="18" spans="2:21" ht="19.5">
      <c r="B18" s="176"/>
      <c r="C18" s="176"/>
      <c r="D18" s="176"/>
      <c r="E18" s="176"/>
      <c r="F18" s="176"/>
      <c r="G18" s="176"/>
      <c r="H18" s="176"/>
      <c r="I18" s="176"/>
      <c r="J18" s="176"/>
      <c r="K18" s="176"/>
      <c r="L18" s="176"/>
      <c r="M18" s="176"/>
      <c r="N18" s="176"/>
      <c r="O18" s="176"/>
      <c r="P18" s="176"/>
      <c r="Q18" s="176"/>
      <c r="R18" s="176"/>
      <c r="S18" s="176"/>
      <c r="T18" s="176"/>
    </row>
    <row r="19" spans="2:21" ht="18" customHeight="1">
      <c r="B19" s="385"/>
      <c r="C19" s="386" t="s">
        <v>327</v>
      </c>
      <c r="D19" s="386"/>
      <c r="E19" s="386"/>
      <c r="F19" s="386"/>
      <c r="G19" s="386"/>
      <c r="H19" s="386"/>
      <c r="I19" s="386"/>
      <c r="J19" s="386"/>
      <c r="K19" s="386"/>
      <c r="L19" s="386"/>
      <c r="M19" s="386"/>
      <c r="N19" s="386"/>
      <c r="O19" s="386"/>
      <c r="P19" s="386"/>
      <c r="Q19" s="142"/>
      <c r="R19" s="387"/>
      <c r="S19" s="388"/>
      <c r="T19" s="389"/>
      <c r="U19" s="166"/>
    </row>
    <row r="20" spans="2:21">
      <c r="B20" s="330"/>
      <c r="C20" s="386"/>
      <c r="D20" s="386"/>
      <c r="E20" s="386"/>
      <c r="F20" s="386"/>
      <c r="G20" s="386"/>
      <c r="H20" s="386"/>
      <c r="I20" s="386"/>
      <c r="J20" s="386"/>
      <c r="K20" s="386"/>
      <c r="L20" s="386"/>
      <c r="M20" s="386"/>
      <c r="N20" s="386"/>
      <c r="O20" s="386"/>
      <c r="P20" s="386"/>
      <c r="Q20" s="142"/>
      <c r="R20" s="390"/>
      <c r="S20" s="391"/>
      <c r="T20" s="392"/>
      <c r="U20" s="166"/>
    </row>
    <row r="21" spans="2:21" ht="19.5">
      <c r="B21" s="177"/>
      <c r="C21" s="177"/>
      <c r="D21" s="177"/>
      <c r="E21" s="177"/>
      <c r="F21" s="177"/>
      <c r="G21" s="177"/>
      <c r="H21" s="177"/>
      <c r="I21" s="177"/>
      <c r="J21" s="177"/>
      <c r="K21" s="177"/>
      <c r="L21" s="177"/>
      <c r="M21" s="177"/>
      <c r="N21" s="177"/>
      <c r="O21" s="177"/>
      <c r="P21" s="177"/>
      <c r="Q21" s="177"/>
      <c r="R21" s="177"/>
      <c r="S21" s="177"/>
      <c r="T21" s="177"/>
      <c r="U21" s="166"/>
    </row>
    <row r="22" spans="2:21" ht="19.5">
      <c r="B22" s="176"/>
      <c r="C22" s="176"/>
      <c r="D22" s="176"/>
      <c r="E22" s="176"/>
      <c r="F22" s="176"/>
      <c r="G22" s="176"/>
      <c r="H22" s="176"/>
      <c r="I22" s="176"/>
      <c r="J22" s="176"/>
      <c r="K22" s="176"/>
      <c r="L22" s="176"/>
      <c r="M22" s="176"/>
      <c r="N22" s="176"/>
      <c r="O22" s="176"/>
      <c r="P22" s="176"/>
      <c r="Q22" s="176"/>
      <c r="R22" s="176"/>
      <c r="S22" s="176"/>
      <c r="T22" s="176"/>
    </row>
    <row r="23" spans="2:21" ht="19.5">
      <c r="B23" s="176"/>
      <c r="C23" s="176"/>
      <c r="D23" s="176"/>
      <c r="E23" s="176"/>
      <c r="F23" s="176"/>
      <c r="G23" s="176"/>
      <c r="H23" s="176"/>
      <c r="I23" s="176"/>
      <c r="J23" s="176"/>
      <c r="K23" s="176"/>
      <c r="L23" s="176"/>
      <c r="M23" s="176"/>
      <c r="N23" s="176"/>
      <c r="O23" s="176"/>
      <c r="P23" s="176"/>
      <c r="Q23" s="176"/>
      <c r="R23" s="176"/>
      <c r="S23" s="176"/>
      <c r="T23" s="176"/>
    </row>
    <row r="24" spans="2:21" ht="19.5">
      <c r="B24" s="176"/>
      <c r="C24" s="176"/>
      <c r="D24" s="176"/>
      <c r="E24" s="176"/>
      <c r="F24" s="176"/>
      <c r="G24" s="176"/>
      <c r="H24" s="176"/>
      <c r="I24" s="176"/>
      <c r="J24" s="176"/>
      <c r="K24" s="176"/>
      <c r="L24" s="176"/>
      <c r="M24" s="176"/>
      <c r="N24" s="176"/>
      <c r="O24" s="176"/>
      <c r="P24" s="176"/>
      <c r="Q24" s="176"/>
      <c r="R24" s="176"/>
      <c r="S24" s="176"/>
      <c r="T24" s="176"/>
    </row>
    <row r="25" spans="2:21" ht="19.5">
      <c r="B25" s="176"/>
      <c r="C25" s="176"/>
      <c r="D25" s="176"/>
      <c r="E25" s="176"/>
      <c r="F25" s="176"/>
      <c r="G25" s="176"/>
      <c r="H25" s="176"/>
      <c r="I25" s="176"/>
      <c r="J25" s="176"/>
      <c r="K25" s="176"/>
      <c r="L25" s="176"/>
      <c r="M25" s="176"/>
      <c r="N25" s="176"/>
      <c r="O25" s="176"/>
      <c r="P25" s="176"/>
      <c r="Q25" s="176"/>
      <c r="R25" s="176"/>
      <c r="S25" s="176"/>
      <c r="T25" s="176"/>
    </row>
    <row r="26" spans="2:21" ht="19.5">
      <c r="B26" s="103"/>
      <c r="C26" s="103"/>
      <c r="D26" s="103"/>
      <c r="E26" s="103"/>
      <c r="F26" s="103"/>
      <c r="G26" s="103"/>
      <c r="H26" s="103"/>
      <c r="I26" s="103"/>
      <c r="J26" s="103"/>
      <c r="K26" s="103"/>
      <c r="L26" s="103"/>
      <c r="M26" s="103"/>
      <c r="N26" s="103"/>
      <c r="O26" s="103"/>
      <c r="P26" s="103"/>
      <c r="Q26" s="103"/>
      <c r="R26" s="103"/>
      <c r="S26" s="103"/>
      <c r="T26" s="103"/>
    </row>
    <row r="27" spans="2:21" ht="19.5">
      <c r="B27" s="103"/>
      <c r="C27" s="103"/>
      <c r="D27" s="103"/>
      <c r="E27" s="103"/>
      <c r="F27" s="103"/>
      <c r="G27" s="103"/>
      <c r="H27" s="103"/>
      <c r="I27" s="103"/>
      <c r="J27" s="103"/>
      <c r="K27" s="103"/>
      <c r="L27" s="103"/>
      <c r="M27" s="103"/>
      <c r="N27" s="103"/>
      <c r="O27" s="103"/>
      <c r="P27" s="103"/>
      <c r="Q27" s="103"/>
      <c r="R27" s="103"/>
      <c r="S27" s="103"/>
      <c r="T27" s="103"/>
    </row>
    <row r="28" spans="2:21" ht="19.5">
      <c r="B28" s="103"/>
      <c r="C28" s="103"/>
      <c r="D28" s="103"/>
      <c r="E28" s="103"/>
      <c r="F28" s="103"/>
      <c r="G28" s="103"/>
      <c r="H28" s="103"/>
      <c r="I28" s="103"/>
      <c r="J28" s="103"/>
      <c r="K28" s="103"/>
      <c r="L28" s="103"/>
      <c r="M28" s="103"/>
      <c r="N28" s="103"/>
      <c r="O28" s="103"/>
      <c r="P28" s="103"/>
      <c r="Q28" s="103"/>
      <c r="R28" s="103"/>
      <c r="S28" s="103"/>
      <c r="T28" s="103"/>
    </row>
    <row r="29" spans="2:21" ht="19.5">
      <c r="B29" s="103"/>
      <c r="C29" s="103"/>
      <c r="D29" s="103"/>
      <c r="E29" s="103"/>
      <c r="F29" s="103"/>
      <c r="G29" s="103"/>
      <c r="H29" s="103"/>
      <c r="I29" s="103"/>
      <c r="J29" s="103"/>
      <c r="K29" s="103"/>
      <c r="L29" s="103"/>
      <c r="M29" s="103"/>
      <c r="N29" s="103"/>
      <c r="O29" s="103"/>
      <c r="P29" s="103"/>
      <c r="Q29" s="103"/>
      <c r="R29" s="103"/>
      <c r="S29" s="103"/>
      <c r="T29" s="103"/>
    </row>
    <row r="30" spans="2:21" ht="19.5">
      <c r="B30" s="103"/>
      <c r="C30" s="103"/>
      <c r="D30" s="103"/>
      <c r="E30" s="103"/>
      <c r="F30" s="103"/>
      <c r="G30" s="103"/>
      <c r="H30" s="103"/>
      <c r="I30" s="103"/>
      <c r="J30" s="103"/>
      <c r="K30" s="103"/>
      <c r="L30" s="103"/>
      <c r="M30" s="103"/>
      <c r="N30" s="103"/>
      <c r="O30" s="103"/>
      <c r="P30" s="103"/>
      <c r="Q30" s="103"/>
      <c r="R30" s="103"/>
      <c r="S30" s="103"/>
      <c r="T30" s="103"/>
    </row>
    <row r="31" spans="2:21" ht="19.5">
      <c r="B31" s="103"/>
      <c r="C31" s="103"/>
      <c r="D31" s="103"/>
      <c r="E31" s="103"/>
      <c r="F31" s="103"/>
      <c r="G31" s="103"/>
      <c r="H31" s="103"/>
      <c r="I31" s="103"/>
      <c r="J31" s="103"/>
      <c r="K31" s="103"/>
      <c r="L31" s="103"/>
      <c r="M31" s="103"/>
      <c r="N31" s="103"/>
      <c r="O31" s="103"/>
      <c r="P31" s="103"/>
      <c r="Q31" s="103"/>
      <c r="R31" s="103"/>
      <c r="S31" s="103"/>
      <c r="T31" s="103"/>
    </row>
    <row r="32" spans="2:21" ht="19.5">
      <c r="B32" s="103"/>
      <c r="C32" s="103"/>
      <c r="D32" s="103"/>
      <c r="E32" s="103"/>
      <c r="F32" s="103"/>
      <c r="G32" s="103"/>
      <c r="H32" s="103"/>
      <c r="I32" s="103"/>
      <c r="J32" s="103"/>
      <c r="K32" s="103"/>
      <c r="L32" s="103"/>
      <c r="M32" s="103"/>
      <c r="N32" s="103"/>
      <c r="O32" s="103"/>
      <c r="P32" s="103"/>
      <c r="Q32" s="103"/>
      <c r="R32" s="103"/>
      <c r="S32" s="103"/>
      <c r="T32" s="103"/>
    </row>
  </sheetData>
  <sheetProtection algorithmName="SHA-512" hashValue="PspynutcSE7V80HweqETQHHFgyMPYBkr8ZG3JXDBClHEiF/KSyzXVCgCH9phB4iQ45gZ1gPCCHmXWjcFUv5z5A==" saltValue="TvPgLZ36lYq+a/a2/cwyTg==" spinCount="100000" sheet="1" selectLockedCells="1"/>
  <mergeCells count="9">
    <mergeCell ref="B19:B20"/>
    <mergeCell ref="C19:P20"/>
    <mergeCell ref="R19:T20"/>
    <mergeCell ref="A3:U3"/>
    <mergeCell ref="L6:T6"/>
    <mergeCell ref="B9:T11"/>
    <mergeCell ref="B14:B15"/>
    <mergeCell ref="C14:P15"/>
    <mergeCell ref="R14:T15"/>
  </mergeCells>
  <phoneticPr fontId="3"/>
  <dataValidations count="1">
    <dataValidation type="list" allowBlank="1" showInputMessage="1" showErrorMessage="1" sqref="R14:T15 R19:T20" xr:uid="{D5628ADE-B719-4E20-9E5F-4D15166F96CA}">
      <formula1>"はい"</formula1>
    </dataValidation>
  </dataValidations>
  <pageMargins left="0.7" right="0.4" top="0.75" bottom="0.75" header="0.3" footer="0.3"/>
  <pageSetup paperSize="9" scale="8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43"/>
  <sheetViews>
    <sheetView showGridLines="0" view="pageBreakPreview" topLeftCell="A13" zoomScale="85" zoomScaleNormal="85" zoomScaleSheetLayoutView="85" workbookViewId="0">
      <selection activeCell="B9" sqref="B9:T11"/>
    </sheetView>
  </sheetViews>
  <sheetFormatPr defaultColWidth="8.75" defaultRowHeight="18.75"/>
  <cols>
    <col min="1" max="21" width="4.5" style="6" customWidth="1"/>
    <col min="22" max="16384" width="8.75" style="6"/>
  </cols>
  <sheetData>
    <row r="1" spans="1:21">
      <c r="A1" s="67"/>
      <c r="B1" s="67"/>
      <c r="C1" s="67"/>
      <c r="D1" s="67"/>
      <c r="E1" s="67"/>
      <c r="F1" s="67"/>
      <c r="G1" s="67"/>
      <c r="H1" s="67"/>
      <c r="I1" s="67"/>
      <c r="J1" s="67"/>
      <c r="K1" s="67"/>
      <c r="L1" s="67"/>
      <c r="M1" s="67"/>
      <c r="N1" s="67"/>
      <c r="O1" s="67"/>
      <c r="P1" s="67"/>
      <c r="Q1" s="67"/>
      <c r="R1" s="67"/>
      <c r="S1" s="67"/>
      <c r="T1" s="67"/>
      <c r="U1" s="161" t="s">
        <v>319</v>
      </c>
    </row>
    <row r="2" spans="1:21">
      <c r="A2" s="69"/>
      <c r="B2" s="69"/>
      <c r="C2" s="69"/>
      <c r="D2" s="69"/>
      <c r="E2" s="69"/>
      <c r="F2" s="69"/>
      <c r="G2" s="69"/>
      <c r="H2" s="69"/>
      <c r="I2" s="67"/>
      <c r="J2" s="67"/>
      <c r="K2" s="67"/>
      <c r="L2" s="67"/>
      <c r="M2" s="67"/>
      <c r="N2" s="67"/>
      <c r="O2" s="67"/>
      <c r="P2" s="67"/>
      <c r="Q2" s="67"/>
      <c r="R2" s="67"/>
      <c r="S2" s="67"/>
      <c r="T2" s="67"/>
      <c r="U2" s="68"/>
    </row>
    <row r="3" spans="1:21" ht="21">
      <c r="A3" s="368" t="s">
        <v>314</v>
      </c>
      <c r="B3" s="368"/>
      <c r="C3" s="368"/>
      <c r="D3" s="368"/>
      <c r="E3" s="368"/>
      <c r="F3" s="368"/>
      <c r="G3" s="368"/>
      <c r="H3" s="368"/>
      <c r="I3" s="369"/>
      <c r="J3" s="369"/>
      <c r="K3" s="369"/>
      <c r="L3" s="369"/>
      <c r="M3" s="369"/>
      <c r="N3" s="369"/>
      <c r="O3" s="369"/>
      <c r="P3" s="369"/>
      <c r="Q3" s="369"/>
      <c r="R3" s="369"/>
      <c r="S3" s="369"/>
      <c r="T3" s="369"/>
      <c r="U3" s="369"/>
    </row>
    <row r="4" spans="1:21" ht="21">
      <c r="A4" s="15"/>
      <c r="B4" s="15"/>
      <c r="C4" s="15"/>
      <c r="D4" s="15"/>
      <c r="E4" s="15"/>
      <c r="F4" s="15"/>
      <c r="G4" s="15"/>
      <c r="H4" s="15"/>
      <c r="I4" s="16"/>
      <c r="J4" s="16"/>
      <c r="K4" s="16"/>
      <c r="L4" s="16"/>
      <c r="M4" s="16"/>
      <c r="N4" s="16"/>
      <c r="O4" s="16"/>
      <c r="P4" s="16"/>
      <c r="Q4" s="16"/>
      <c r="R4" s="16"/>
      <c r="S4" s="16"/>
      <c r="T4" s="16"/>
      <c r="U4" s="16"/>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7" t="s">
        <v>91</v>
      </c>
      <c r="L6" s="375">
        <f>基本情報!E8</f>
        <v>0</v>
      </c>
      <c r="M6" s="375"/>
      <c r="N6" s="375"/>
      <c r="O6" s="375"/>
      <c r="P6" s="375"/>
      <c r="Q6" s="375"/>
      <c r="R6" s="375"/>
      <c r="S6" s="375"/>
      <c r="T6" s="375"/>
      <c r="U6" s="70"/>
    </row>
    <row r="7" spans="1:21">
      <c r="A7" s="18"/>
      <c r="B7" s="18"/>
      <c r="C7" s="18"/>
      <c r="D7" s="18"/>
      <c r="E7" s="18"/>
      <c r="F7" s="18"/>
      <c r="G7" s="18"/>
      <c r="H7" s="18"/>
      <c r="I7" s="18"/>
      <c r="J7" s="18"/>
      <c r="K7" s="18"/>
      <c r="L7" s="18"/>
      <c r="M7" s="18"/>
      <c r="N7" s="18"/>
      <c r="O7" s="18"/>
      <c r="P7" s="18"/>
      <c r="Q7" s="18"/>
      <c r="R7" s="18"/>
      <c r="S7" s="18"/>
      <c r="T7" s="18"/>
      <c r="U7" s="18"/>
    </row>
    <row r="8" spans="1:21">
      <c r="A8" s="71"/>
      <c r="B8" s="71"/>
      <c r="C8" s="71"/>
      <c r="D8" s="71"/>
      <c r="E8" s="71"/>
      <c r="F8" s="71"/>
      <c r="G8" s="71"/>
      <c r="H8" s="71"/>
      <c r="I8" s="71"/>
      <c r="J8" s="71"/>
      <c r="K8" s="71"/>
      <c r="L8" s="71"/>
      <c r="M8" s="71"/>
      <c r="N8" s="71"/>
      <c r="O8" s="71"/>
      <c r="P8" s="71"/>
      <c r="Q8" s="71"/>
      <c r="R8" s="71"/>
      <c r="S8" s="71"/>
      <c r="T8" s="71"/>
      <c r="U8" s="71"/>
    </row>
    <row r="9" spans="1:21">
      <c r="A9" s="71"/>
      <c r="B9" s="395" t="s">
        <v>345</v>
      </c>
      <c r="C9" s="395"/>
      <c r="D9" s="395"/>
      <c r="E9" s="395"/>
      <c r="F9" s="395"/>
      <c r="G9" s="395"/>
      <c r="H9" s="395"/>
      <c r="I9" s="395"/>
      <c r="J9" s="395"/>
      <c r="K9" s="395"/>
      <c r="L9" s="395"/>
      <c r="M9" s="395"/>
      <c r="N9" s="395"/>
      <c r="O9" s="395"/>
      <c r="P9" s="395"/>
      <c r="Q9" s="395"/>
      <c r="R9" s="395"/>
      <c r="S9" s="395"/>
      <c r="T9" s="395"/>
      <c r="U9" s="71"/>
    </row>
    <row r="10" spans="1:21">
      <c r="A10" s="71"/>
      <c r="B10" s="395"/>
      <c r="C10" s="395"/>
      <c r="D10" s="395"/>
      <c r="E10" s="395"/>
      <c r="F10" s="395"/>
      <c r="G10" s="395"/>
      <c r="H10" s="395"/>
      <c r="I10" s="395"/>
      <c r="J10" s="395"/>
      <c r="K10" s="395"/>
      <c r="L10" s="395"/>
      <c r="M10" s="395"/>
      <c r="N10" s="395"/>
      <c r="O10" s="395"/>
      <c r="P10" s="395"/>
      <c r="Q10" s="395"/>
      <c r="R10" s="395"/>
      <c r="S10" s="395"/>
      <c r="T10" s="395"/>
      <c r="U10" s="71"/>
    </row>
    <row r="11" spans="1:21">
      <c r="B11" s="395"/>
      <c r="C11" s="395"/>
      <c r="D11" s="395"/>
      <c r="E11" s="395"/>
      <c r="F11" s="395"/>
      <c r="G11" s="395"/>
      <c r="H11" s="395"/>
      <c r="I11" s="395"/>
      <c r="J11" s="395"/>
      <c r="K11" s="395"/>
      <c r="L11" s="395"/>
      <c r="M11" s="395"/>
      <c r="N11" s="395"/>
      <c r="O11" s="395"/>
      <c r="P11" s="395"/>
      <c r="Q11" s="395"/>
      <c r="R11" s="395"/>
      <c r="S11" s="395"/>
      <c r="T11" s="395"/>
    </row>
    <row r="12" spans="1:21" customFormat="1"/>
    <row r="13" spans="1:21" customFormat="1" ht="19.5">
      <c r="B13" s="396" t="s">
        <v>315</v>
      </c>
      <c r="C13" s="396"/>
      <c r="D13" s="396"/>
      <c r="E13" s="396"/>
      <c r="F13" s="396"/>
      <c r="G13" s="396"/>
      <c r="H13" s="396"/>
      <c r="I13" s="396"/>
      <c r="J13" s="396"/>
      <c r="K13" s="396"/>
      <c r="L13" s="396"/>
      <c r="M13" s="396"/>
      <c r="N13" s="396"/>
      <c r="O13" s="396"/>
      <c r="P13" s="396"/>
      <c r="Q13" s="396"/>
      <c r="R13" s="396"/>
      <c r="S13" s="396"/>
      <c r="T13" s="396"/>
    </row>
    <row r="14" spans="1:21" customFormat="1" ht="19.5">
      <c r="B14" s="158" t="s">
        <v>316</v>
      </c>
      <c r="C14" s="158"/>
      <c r="D14" s="158"/>
      <c r="E14" s="158"/>
      <c r="F14" s="158"/>
      <c r="G14" s="158"/>
      <c r="H14" s="158"/>
      <c r="I14" s="158"/>
      <c r="J14" s="158"/>
      <c r="K14" s="158"/>
      <c r="L14" s="158"/>
      <c r="M14" s="158"/>
      <c r="N14" s="158"/>
      <c r="O14" s="158"/>
      <c r="P14" s="158"/>
      <c r="Q14" s="158"/>
      <c r="R14" s="158"/>
      <c r="S14" s="158"/>
      <c r="T14" s="158"/>
    </row>
    <row r="15" spans="1:21" ht="19.5">
      <c r="B15" s="73"/>
      <c r="C15" s="73"/>
      <c r="D15" s="73"/>
      <c r="E15" s="73"/>
      <c r="F15" s="73"/>
      <c r="G15" s="73"/>
      <c r="H15" s="73"/>
      <c r="I15" s="73"/>
      <c r="J15" s="73"/>
      <c r="K15" s="73"/>
      <c r="L15" s="73"/>
      <c r="M15" s="73"/>
      <c r="N15" s="73"/>
      <c r="O15" s="73"/>
      <c r="P15" s="73"/>
      <c r="Q15" s="73"/>
      <c r="R15" s="73"/>
      <c r="S15" s="73"/>
      <c r="T15" s="73"/>
    </row>
    <row r="16" spans="1:21" ht="24.6" customHeight="1">
      <c r="B16" s="393" t="s">
        <v>211</v>
      </c>
      <c r="C16" s="393"/>
      <c r="D16" s="393"/>
      <c r="E16" s="393"/>
      <c r="F16" s="393"/>
      <c r="G16" s="393"/>
      <c r="H16" s="394"/>
      <c r="I16" s="394"/>
      <c r="J16" s="394"/>
      <c r="K16" s="394"/>
      <c r="L16" s="394"/>
      <c r="M16" s="394"/>
      <c r="N16" s="394"/>
      <c r="O16" s="394"/>
      <c r="P16" s="394"/>
      <c r="Q16" s="394"/>
      <c r="R16" s="394"/>
      <c r="S16" s="394"/>
      <c r="T16" s="394"/>
    </row>
    <row r="17" spans="2:20" ht="24.6" customHeight="1">
      <c r="B17" s="393"/>
      <c r="C17" s="393"/>
      <c r="D17" s="393"/>
      <c r="E17" s="393"/>
      <c r="F17" s="393"/>
      <c r="G17" s="393"/>
      <c r="H17" s="394"/>
      <c r="I17" s="394"/>
      <c r="J17" s="394"/>
      <c r="K17" s="394"/>
      <c r="L17" s="394"/>
      <c r="M17" s="394"/>
      <c r="N17" s="394"/>
      <c r="O17" s="394"/>
      <c r="P17" s="394"/>
      <c r="Q17" s="394"/>
      <c r="R17" s="394"/>
      <c r="S17" s="394"/>
      <c r="T17" s="394"/>
    </row>
    <row r="18" spans="2:20" ht="24.6" customHeight="1">
      <c r="B18" s="393"/>
      <c r="C18" s="393"/>
      <c r="D18" s="393"/>
      <c r="E18" s="393"/>
      <c r="F18" s="393"/>
      <c r="G18" s="393"/>
      <c r="H18" s="394"/>
      <c r="I18" s="394"/>
      <c r="J18" s="394"/>
      <c r="K18" s="394"/>
      <c r="L18" s="394"/>
      <c r="M18" s="394"/>
      <c r="N18" s="394"/>
      <c r="O18" s="394"/>
      <c r="P18" s="394"/>
      <c r="Q18" s="394"/>
      <c r="R18" s="394"/>
      <c r="S18" s="394"/>
      <c r="T18" s="394"/>
    </row>
    <row r="19" spans="2:20" ht="24.6" customHeight="1">
      <c r="B19" s="393" t="s">
        <v>186</v>
      </c>
      <c r="C19" s="393"/>
      <c r="D19" s="393"/>
      <c r="E19" s="393"/>
      <c r="F19" s="393"/>
      <c r="G19" s="393"/>
      <c r="H19" s="394"/>
      <c r="I19" s="394"/>
      <c r="J19" s="394"/>
      <c r="K19" s="394"/>
      <c r="L19" s="394"/>
      <c r="M19" s="394"/>
      <c r="N19" s="394"/>
      <c r="O19" s="394"/>
      <c r="P19" s="394"/>
      <c r="Q19" s="394"/>
      <c r="R19" s="394"/>
      <c r="S19" s="394"/>
      <c r="T19" s="394"/>
    </row>
    <row r="20" spans="2:20" ht="24.6" customHeight="1">
      <c r="B20" s="393"/>
      <c r="C20" s="393"/>
      <c r="D20" s="393"/>
      <c r="E20" s="393"/>
      <c r="F20" s="393"/>
      <c r="G20" s="393"/>
      <c r="H20" s="394"/>
      <c r="I20" s="394"/>
      <c r="J20" s="394"/>
      <c r="K20" s="394"/>
      <c r="L20" s="394"/>
      <c r="M20" s="394"/>
      <c r="N20" s="394"/>
      <c r="O20" s="394"/>
      <c r="P20" s="394"/>
      <c r="Q20" s="394"/>
      <c r="R20" s="394"/>
      <c r="S20" s="394"/>
      <c r="T20" s="394"/>
    </row>
    <row r="21" spans="2:20" ht="24.6" customHeight="1">
      <c r="B21" s="393"/>
      <c r="C21" s="393"/>
      <c r="D21" s="393"/>
      <c r="E21" s="393"/>
      <c r="F21" s="393"/>
      <c r="G21" s="393"/>
      <c r="H21" s="394"/>
      <c r="I21" s="394"/>
      <c r="J21" s="394"/>
      <c r="K21" s="394"/>
      <c r="L21" s="394"/>
      <c r="M21" s="394"/>
      <c r="N21" s="394"/>
      <c r="O21" s="394"/>
      <c r="P21" s="394"/>
      <c r="Q21" s="394"/>
      <c r="R21" s="394"/>
      <c r="S21" s="394"/>
      <c r="T21" s="394"/>
    </row>
    <row r="22" spans="2:20" ht="24.6" customHeight="1">
      <c r="B22" s="393" t="s">
        <v>59</v>
      </c>
      <c r="C22" s="393"/>
      <c r="D22" s="393"/>
      <c r="E22" s="393"/>
      <c r="F22" s="393"/>
      <c r="G22" s="393"/>
      <c r="H22" s="394"/>
      <c r="I22" s="394"/>
      <c r="J22" s="394"/>
      <c r="K22" s="394"/>
      <c r="L22" s="394"/>
      <c r="M22" s="394"/>
      <c r="N22" s="394"/>
      <c r="O22" s="394"/>
      <c r="P22" s="394"/>
      <c r="Q22" s="394"/>
      <c r="R22" s="394"/>
      <c r="S22" s="394"/>
      <c r="T22" s="394"/>
    </row>
    <row r="23" spans="2:20" ht="24.6" customHeight="1">
      <c r="B23" s="393"/>
      <c r="C23" s="393"/>
      <c r="D23" s="393"/>
      <c r="E23" s="393"/>
      <c r="F23" s="393"/>
      <c r="G23" s="393"/>
      <c r="H23" s="394"/>
      <c r="I23" s="394"/>
      <c r="J23" s="394"/>
      <c r="K23" s="394"/>
      <c r="L23" s="394"/>
      <c r="M23" s="394"/>
      <c r="N23" s="394"/>
      <c r="O23" s="394"/>
      <c r="P23" s="394"/>
      <c r="Q23" s="394"/>
      <c r="R23" s="394"/>
      <c r="S23" s="394"/>
      <c r="T23" s="394"/>
    </row>
    <row r="24" spans="2:20" ht="24.6" customHeight="1">
      <c r="B24" s="393"/>
      <c r="C24" s="393"/>
      <c r="D24" s="393"/>
      <c r="E24" s="393"/>
      <c r="F24" s="393"/>
      <c r="G24" s="393"/>
      <c r="H24" s="394"/>
      <c r="I24" s="394"/>
      <c r="J24" s="394"/>
      <c r="K24" s="394"/>
      <c r="L24" s="394"/>
      <c r="M24" s="394"/>
      <c r="N24" s="394"/>
      <c r="O24" s="394"/>
      <c r="P24" s="394"/>
      <c r="Q24" s="394"/>
      <c r="R24" s="394"/>
      <c r="S24" s="394"/>
      <c r="T24" s="394"/>
    </row>
    <row r="25" spans="2:20" ht="24.6" customHeight="1">
      <c r="B25" s="393" t="s">
        <v>212</v>
      </c>
      <c r="C25" s="393"/>
      <c r="D25" s="393"/>
      <c r="E25" s="393"/>
      <c r="F25" s="393"/>
      <c r="G25" s="393"/>
      <c r="H25" s="394"/>
      <c r="I25" s="394"/>
      <c r="J25" s="394"/>
      <c r="K25" s="394"/>
      <c r="L25" s="394"/>
      <c r="M25" s="394"/>
      <c r="N25" s="394"/>
      <c r="O25" s="394"/>
      <c r="P25" s="394"/>
      <c r="Q25" s="394"/>
      <c r="R25" s="394"/>
      <c r="S25" s="394"/>
      <c r="T25" s="394"/>
    </row>
    <row r="26" spans="2:20" ht="24.6" customHeight="1">
      <c r="B26" s="393"/>
      <c r="C26" s="393"/>
      <c r="D26" s="393"/>
      <c r="E26" s="393"/>
      <c r="F26" s="393"/>
      <c r="G26" s="393"/>
      <c r="H26" s="394"/>
      <c r="I26" s="394"/>
      <c r="J26" s="394"/>
      <c r="K26" s="394"/>
      <c r="L26" s="394"/>
      <c r="M26" s="394"/>
      <c r="N26" s="394"/>
      <c r="O26" s="394"/>
      <c r="P26" s="394"/>
      <c r="Q26" s="394"/>
      <c r="R26" s="394"/>
      <c r="S26" s="394"/>
      <c r="T26" s="394"/>
    </row>
    <row r="27" spans="2:20" ht="24.6" customHeight="1">
      <c r="B27" s="393"/>
      <c r="C27" s="393"/>
      <c r="D27" s="393"/>
      <c r="E27" s="393"/>
      <c r="F27" s="393"/>
      <c r="G27" s="393"/>
      <c r="H27" s="394"/>
      <c r="I27" s="394"/>
      <c r="J27" s="394"/>
      <c r="K27" s="394"/>
      <c r="L27" s="394"/>
      <c r="M27" s="394"/>
      <c r="N27" s="394"/>
      <c r="O27" s="394"/>
      <c r="P27" s="394"/>
      <c r="Q27" s="394"/>
      <c r="R27" s="394"/>
      <c r="S27" s="394"/>
      <c r="T27" s="394"/>
    </row>
    <row r="28" spans="2:20" ht="24.6" customHeight="1">
      <c r="B28" s="393" t="s">
        <v>354</v>
      </c>
      <c r="C28" s="393"/>
      <c r="D28" s="393"/>
      <c r="E28" s="393"/>
      <c r="F28" s="393"/>
      <c r="G28" s="393"/>
      <c r="H28" s="394"/>
      <c r="I28" s="394"/>
      <c r="J28" s="394"/>
      <c r="K28" s="394"/>
      <c r="L28" s="394"/>
      <c r="M28" s="394"/>
      <c r="N28" s="394"/>
      <c r="O28" s="394"/>
      <c r="P28" s="394"/>
      <c r="Q28" s="394"/>
      <c r="R28" s="394"/>
      <c r="S28" s="394"/>
      <c r="T28" s="394"/>
    </row>
    <row r="29" spans="2:20" ht="24.6" customHeight="1">
      <c r="B29" s="393"/>
      <c r="C29" s="393"/>
      <c r="D29" s="393"/>
      <c r="E29" s="393"/>
      <c r="F29" s="393"/>
      <c r="G29" s="393"/>
      <c r="H29" s="394"/>
      <c r="I29" s="394"/>
      <c r="J29" s="394"/>
      <c r="K29" s="394"/>
      <c r="L29" s="394"/>
      <c r="M29" s="394"/>
      <c r="N29" s="394"/>
      <c r="O29" s="394"/>
      <c r="P29" s="394"/>
      <c r="Q29" s="394"/>
      <c r="R29" s="394"/>
      <c r="S29" s="394"/>
      <c r="T29" s="394"/>
    </row>
    <row r="30" spans="2:20" ht="24.6" customHeight="1">
      <c r="B30" s="393"/>
      <c r="C30" s="393"/>
      <c r="D30" s="393"/>
      <c r="E30" s="393"/>
      <c r="F30" s="393"/>
      <c r="G30" s="393"/>
      <c r="H30" s="394"/>
      <c r="I30" s="394"/>
      <c r="J30" s="394"/>
      <c r="K30" s="394"/>
      <c r="L30" s="394"/>
      <c r="M30" s="394"/>
      <c r="N30" s="394"/>
      <c r="O30" s="394"/>
      <c r="P30" s="394"/>
      <c r="Q30" s="394"/>
      <c r="R30" s="394"/>
      <c r="S30" s="394"/>
      <c r="T30" s="394"/>
    </row>
    <row r="31" spans="2:20" ht="24.6" customHeight="1">
      <c r="B31" s="393" t="s">
        <v>109</v>
      </c>
      <c r="C31" s="393"/>
      <c r="D31" s="393"/>
      <c r="E31" s="393"/>
      <c r="F31" s="393"/>
      <c r="G31" s="393"/>
      <c r="H31" s="394"/>
      <c r="I31" s="394"/>
      <c r="J31" s="394"/>
      <c r="K31" s="394"/>
      <c r="L31" s="394"/>
      <c r="M31" s="394"/>
      <c r="N31" s="394"/>
      <c r="O31" s="394"/>
      <c r="P31" s="394"/>
      <c r="Q31" s="394"/>
      <c r="R31" s="394"/>
      <c r="S31" s="394"/>
      <c r="T31" s="394"/>
    </row>
    <row r="32" spans="2:20" ht="24.6" customHeight="1">
      <c r="B32" s="393"/>
      <c r="C32" s="393"/>
      <c r="D32" s="393"/>
      <c r="E32" s="393"/>
      <c r="F32" s="393"/>
      <c r="G32" s="393"/>
      <c r="H32" s="394"/>
      <c r="I32" s="394"/>
      <c r="J32" s="394"/>
      <c r="K32" s="394"/>
      <c r="L32" s="394"/>
      <c r="M32" s="394"/>
      <c r="N32" s="394"/>
      <c r="O32" s="394"/>
      <c r="P32" s="394"/>
      <c r="Q32" s="394"/>
      <c r="R32" s="394"/>
      <c r="S32" s="394"/>
      <c r="T32" s="394"/>
    </row>
    <row r="33" spans="2:20" ht="24.6" customHeight="1">
      <c r="B33" s="393"/>
      <c r="C33" s="393"/>
      <c r="D33" s="393"/>
      <c r="E33" s="393"/>
      <c r="F33" s="393"/>
      <c r="G33" s="393"/>
      <c r="H33" s="394"/>
      <c r="I33" s="394"/>
      <c r="J33" s="394"/>
      <c r="K33" s="394"/>
      <c r="L33" s="394"/>
      <c r="M33" s="394"/>
      <c r="N33" s="394"/>
      <c r="O33" s="394"/>
      <c r="P33" s="394"/>
      <c r="Q33" s="394"/>
      <c r="R33" s="394"/>
      <c r="S33" s="394"/>
      <c r="T33" s="394"/>
    </row>
    <row r="34" spans="2:20" ht="24.6" customHeight="1">
      <c r="B34" s="393" t="s">
        <v>110</v>
      </c>
      <c r="C34" s="393"/>
      <c r="D34" s="393"/>
      <c r="E34" s="393"/>
      <c r="F34" s="393"/>
      <c r="G34" s="393"/>
      <c r="H34" s="394"/>
      <c r="I34" s="394"/>
      <c r="J34" s="394"/>
      <c r="K34" s="394"/>
      <c r="L34" s="394"/>
      <c r="M34" s="394"/>
      <c r="N34" s="394"/>
      <c r="O34" s="394"/>
      <c r="P34" s="394"/>
      <c r="Q34" s="394"/>
      <c r="R34" s="394"/>
      <c r="S34" s="394"/>
      <c r="T34" s="394"/>
    </row>
    <row r="35" spans="2:20" ht="24.6" customHeight="1">
      <c r="B35" s="393"/>
      <c r="C35" s="393"/>
      <c r="D35" s="393"/>
      <c r="E35" s="393"/>
      <c r="F35" s="393"/>
      <c r="G35" s="393"/>
      <c r="H35" s="394"/>
      <c r="I35" s="394"/>
      <c r="J35" s="394"/>
      <c r="K35" s="394"/>
      <c r="L35" s="394"/>
      <c r="M35" s="394"/>
      <c r="N35" s="394"/>
      <c r="O35" s="394"/>
      <c r="P35" s="394"/>
      <c r="Q35" s="394"/>
      <c r="R35" s="394"/>
      <c r="S35" s="394"/>
      <c r="T35" s="394"/>
    </row>
    <row r="36" spans="2:20" ht="24.6" customHeight="1">
      <c r="B36" s="393"/>
      <c r="C36" s="393"/>
      <c r="D36" s="393"/>
      <c r="E36" s="393"/>
      <c r="F36" s="393"/>
      <c r="G36" s="393"/>
      <c r="H36" s="394"/>
      <c r="I36" s="394"/>
      <c r="J36" s="394"/>
      <c r="K36" s="394"/>
      <c r="L36" s="394"/>
      <c r="M36" s="394"/>
      <c r="N36" s="394"/>
      <c r="O36" s="394"/>
      <c r="P36" s="394"/>
      <c r="Q36" s="394"/>
      <c r="R36" s="394"/>
      <c r="S36" s="394"/>
      <c r="T36" s="394"/>
    </row>
    <row r="37" spans="2:20" ht="19.5">
      <c r="B37" s="103" t="s">
        <v>232</v>
      </c>
      <c r="C37" s="43"/>
      <c r="D37" s="43"/>
      <c r="E37" s="43"/>
      <c r="F37" s="43"/>
      <c r="G37" s="43"/>
      <c r="H37" s="43"/>
      <c r="I37" s="43"/>
      <c r="J37" s="43"/>
      <c r="K37" s="43"/>
      <c r="L37" s="43"/>
      <c r="M37" s="43"/>
      <c r="N37" s="43"/>
      <c r="O37" s="43"/>
      <c r="P37" s="43"/>
      <c r="Q37" s="43"/>
      <c r="R37" s="43"/>
      <c r="S37" s="43"/>
      <c r="T37" s="43"/>
    </row>
    <row r="38" spans="2:20" ht="19.5">
      <c r="B38" s="43"/>
      <c r="C38" s="43"/>
      <c r="D38" s="43"/>
      <c r="E38" s="43"/>
      <c r="F38" s="43"/>
      <c r="G38" s="43"/>
      <c r="H38" s="43"/>
      <c r="I38" s="43"/>
      <c r="J38" s="43"/>
      <c r="K38" s="43"/>
      <c r="L38" s="43"/>
      <c r="M38" s="43"/>
      <c r="N38" s="43"/>
      <c r="O38" s="43"/>
      <c r="P38" s="43"/>
      <c r="Q38" s="43"/>
      <c r="R38" s="43"/>
      <c r="S38" s="43"/>
      <c r="T38" s="43"/>
    </row>
    <row r="39" spans="2:20" ht="19.5">
      <c r="B39" s="43"/>
      <c r="C39" s="43"/>
      <c r="D39" s="43"/>
      <c r="E39" s="43"/>
      <c r="F39" s="43"/>
      <c r="G39" s="43"/>
      <c r="H39" s="43"/>
      <c r="I39" s="43"/>
      <c r="J39" s="43"/>
      <c r="K39" s="43"/>
      <c r="L39" s="43"/>
      <c r="M39" s="43"/>
      <c r="N39" s="43"/>
      <c r="O39" s="43"/>
      <c r="P39" s="43"/>
      <c r="Q39" s="43"/>
      <c r="R39" s="43"/>
      <c r="S39" s="43"/>
      <c r="T39" s="43"/>
    </row>
    <row r="40" spans="2:20" ht="19.5">
      <c r="B40" s="43"/>
      <c r="C40" s="43"/>
      <c r="D40" s="43"/>
      <c r="E40" s="43"/>
      <c r="F40" s="43"/>
      <c r="G40" s="43"/>
      <c r="H40" s="43"/>
      <c r="I40" s="43"/>
      <c r="J40" s="43"/>
      <c r="K40" s="43"/>
      <c r="L40" s="43"/>
      <c r="M40" s="43"/>
      <c r="N40" s="43"/>
      <c r="O40" s="43"/>
      <c r="P40" s="43"/>
      <c r="Q40" s="43"/>
      <c r="R40" s="43"/>
      <c r="S40" s="43"/>
      <c r="T40" s="43"/>
    </row>
    <row r="41" spans="2:20" ht="19.5">
      <c r="B41" s="43"/>
      <c r="C41" s="43"/>
      <c r="D41" s="43"/>
      <c r="E41" s="43"/>
      <c r="F41" s="43"/>
      <c r="G41" s="43"/>
      <c r="H41" s="43"/>
      <c r="I41" s="43"/>
      <c r="J41" s="43"/>
      <c r="K41" s="43"/>
      <c r="L41" s="43"/>
      <c r="M41" s="43"/>
      <c r="N41" s="43"/>
      <c r="O41" s="43"/>
      <c r="P41" s="43"/>
      <c r="Q41" s="43"/>
      <c r="R41" s="43"/>
      <c r="S41" s="43"/>
      <c r="T41" s="43"/>
    </row>
    <row r="42" spans="2:20" ht="19.5">
      <c r="B42" s="43"/>
      <c r="C42" s="43"/>
      <c r="D42" s="43"/>
      <c r="E42" s="43"/>
      <c r="F42" s="43"/>
      <c r="G42" s="43"/>
      <c r="H42" s="43"/>
      <c r="I42" s="43"/>
      <c r="J42" s="43"/>
      <c r="K42" s="43"/>
      <c r="L42" s="43"/>
      <c r="M42" s="43"/>
      <c r="N42" s="43"/>
      <c r="O42" s="43"/>
      <c r="P42" s="43"/>
      <c r="Q42" s="43"/>
      <c r="R42" s="43"/>
      <c r="S42" s="43"/>
      <c r="T42" s="43"/>
    </row>
    <row r="43" spans="2:20" ht="19.5">
      <c r="B43" s="43"/>
      <c r="C43" s="43"/>
      <c r="D43" s="43"/>
      <c r="E43" s="43"/>
      <c r="F43" s="43"/>
      <c r="G43" s="43"/>
      <c r="H43" s="43"/>
      <c r="I43" s="43"/>
      <c r="J43" s="43"/>
      <c r="K43" s="43"/>
      <c r="L43" s="43"/>
      <c r="M43" s="43"/>
      <c r="N43" s="43"/>
      <c r="O43" s="43"/>
      <c r="P43" s="43"/>
      <c r="Q43" s="43"/>
      <c r="R43" s="43"/>
      <c r="S43" s="43"/>
      <c r="T43" s="43"/>
    </row>
  </sheetData>
  <sheetProtection algorithmName="SHA-512" hashValue="1EzHMUFt8uVQ/I8ndBGq2xdfUOL7iji3jrSa6xdM2yBnmAmJpUu3B7NVZHyne05uWBTquc5xm7fHSmE6w4AnCg==" saltValue="35dDxskFoC2nVjKJ4HcInw==" spinCount="100000" sheet="1" formatRows="0" selectLockedCells="1"/>
  <mergeCells count="18">
    <mergeCell ref="B28:G30"/>
    <mergeCell ref="H28:T30"/>
    <mergeCell ref="B31:G33"/>
    <mergeCell ref="H31:T33"/>
    <mergeCell ref="B34:G36"/>
    <mergeCell ref="H34:T36"/>
    <mergeCell ref="A3:U3"/>
    <mergeCell ref="L6:T6"/>
    <mergeCell ref="B16:G18"/>
    <mergeCell ref="H16:T18"/>
    <mergeCell ref="B9:T11"/>
    <mergeCell ref="B13:T13"/>
    <mergeCell ref="B19:G21"/>
    <mergeCell ref="H19:T21"/>
    <mergeCell ref="B22:G24"/>
    <mergeCell ref="H22:T24"/>
    <mergeCell ref="B25:G27"/>
    <mergeCell ref="H25:T27"/>
  </mergeCells>
  <phoneticPr fontId="3"/>
  <pageMargins left="0.7" right="0.4"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Z4"/>
  <sheetViews>
    <sheetView workbookViewId="0">
      <selection activeCell="C8" sqref="C8"/>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2" width="9.375" style="6" customWidth="1"/>
    <col min="33" max="42" width="8.75" style="6"/>
    <col min="43" max="43" width="10.375" style="6" bestFit="1" customWidth="1"/>
    <col min="44" max="44" width="8.75" style="6"/>
    <col min="45" max="50" width="9.375" style="6" bestFit="1" customWidth="1"/>
    <col min="51" max="52" width="9.375" style="6" customWidth="1"/>
    <col min="53" max="69" width="8.75" style="6"/>
    <col min="70" max="70" width="10.375" style="6" bestFit="1" customWidth="1"/>
    <col min="71" max="74" width="8.75" style="6"/>
    <col min="75" max="75" width="9.375" style="6" bestFit="1" customWidth="1"/>
    <col min="76" max="76" width="8.75" style="6"/>
    <col min="77" max="84" width="9.375" style="6" bestFit="1" customWidth="1"/>
    <col min="85" max="86" width="9.375" style="6" customWidth="1"/>
    <col min="87" max="95" width="8.75" style="6"/>
    <col min="96" max="96" width="10.375" style="6" bestFit="1" customWidth="1"/>
    <col min="97" max="16384" width="8.75" style="6"/>
  </cols>
  <sheetData>
    <row r="2" spans="1:104">
      <c r="A2" s="77"/>
      <c r="B2" s="77"/>
      <c r="C2" s="77"/>
      <c r="D2" s="77"/>
      <c r="E2" s="77"/>
      <c r="F2" s="77"/>
      <c r="G2" s="77" t="s">
        <v>99</v>
      </c>
      <c r="H2" s="77"/>
      <c r="I2" s="77"/>
      <c r="J2" s="77"/>
      <c r="K2" s="77"/>
      <c r="L2" s="77" t="s">
        <v>119</v>
      </c>
      <c r="M2" s="77"/>
      <c r="N2" s="77"/>
      <c r="O2" s="77" t="s">
        <v>156</v>
      </c>
      <c r="P2" s="77"/>
      <c r="Q2" s="77"/>
      <c r="R2" s="77"/>
      <c r="S2" s="77"/>
      <c r="T2" s="77"/>
      <c r="U2" s="78" t="s">
        <v>48</v>
      </c>
      <c r="V2" s="78"/>
      <c r="W2" s="78"/>
      <c r="X2" s="78"/>
      <c r="Y2" s="78"/>
      <c r="Z2" s="78"/>
      <c r="AA2" s="78"/>
      <c r="AB2" s="78"/>
      <c r="AC2" s="78"/>
      <c r="AD2" s="78"/>
      <c r="AE2" s="78"/>
      <c r="AF2" s="78"/>
      <c r="AG2" s="78"/>
      <c r="AH2" s="78"/>
      <c r="AI2" s="78"/>
      <c r="AJ2" s="78"/>
      <c r="AK2" s="78"/>
      <c r="AL2" s="78"/>
      <c r="AM2" s="78"/>
      <c r="AN2" s="78"/>
      <c r="AO2" s="79" t="s">
        <v>50</v>
      </c>
      <c r="AP2" s="79"/>
      <c r="AQ2" s="79"/>
      <c r="AR2" s="79"/>
      <c r="AS2" s="79"/>
      <c r="AT2" s="79"/>
      <c r="AU2" s="79"/>
      <c r="AV2" s="79"/>
      <c r="AW2" s="79"/>
      <c r="AX2" s="79"/>
      <c r="AY2" s="79"/>
      <c r="AZ2" s="79"/>
      <c r="BA2" s="79"/>
      <c r="BB2" s="79"/>
      <c r="BC2" s="79"/>
      <c r="BD2" s="79"/>
      <c r="BE2" s="79"/>
      <c r="BF2" s="79"/>
      <c r="BG2" s="79"/>
      <c r="BH2" s="79"/>
      <c r="BI2" s="92" t="s">
        <v>163</v>
      </c>
      <c r="BJ2" s="92"/>
      <c r="BK2" s="92"/>
      <c r="BL2" s="92"/>
      <c r="BM2" s="92"/>
      <c r="BN2" s="92"/>
      <c r="BO2" s="92"/>
      <c r="BP2" s="92"/>
      <c r="BQ2" s="93" t="s">
        <v>171</v>
      </c>
      <c r="BR2" s="93"/>
      <c r="BS2" s="93"/>
      <c r="BT2" s="93"/>
      <c r="BU2" s="80" t="s">
        <v>51</v>
      </c>
      <c r="BV2" s="80"/>
      <c r="BW2" s="80"/>
      <c r="BX2" s="80"/>
      <c r="BY2" s="80"/>
      <c r="BZ2" s="80"/>
      <c r="CA2" s="80"/>
      <c r="CB2" s="80"/>
      <c r="CC2" s="80"/>
      <c r="CD2" s="80"/>
      <c r="CE2" s="80"/>
      <c r="CF2" s="80"/>
      <c r="CG2" s="80"/>
      <c r="CH2" s="80"/>
      <c r="CI2" s="80"/>
      <c r="CJ2" s="80"/>
      <c r="CK2" s="80"/>
      <c r="CL2" s="80"/>
      <c r="CM2" s="80"/>
      <c r="CN2" s="80"/>
      <c r="CO2" s="80"/>
      <c r="CP2" s="80"/>
      <c r="CQ2" s="94" t="s">
        <v>174</v>
      </c>
      <c r="CR2" s="94"/>
      <c r="CS2" s="94"/>
      <c r="CT2" s="94"/>
      <c r="CU2" s="95" t="s">
        <v>177</v>
      </c>
      <c r="CV2" s="95"/>
      <c r="CW2" s="95"/>
      <c r="CX2" s="95"/>
      <c r="CY2" s="95"/>
      <c r="CZ2" s="95"/>
    </row>
    <row r="3" spans="1:104">
      <c r="A3" s="77" t="s">
        <v>96</v>
      </c>
      <c r="B3" s="77" t="s">
        <v>97</v>
      </c>
      <c r="C3" s="77" t="s">
        <v>98</v>
      </c>
      <c r="D3" s="77" t="s">
        <v>71</v>
      </c>
      <c r="E3" s="77" t="s">
        <v>107</v>
      </c>
      <c r="F3" s="77" t="s">
        <v>118</v>
      </c>
      <c r="G3" s="77" t="s">
        <v>100</v>
      </c>
      <c r="H3" s="77" t="s">
        <v>30</v>
      </c>
      <c r="I3" s="77" t="s">
        <v>121</v>
      </c>
      <c r="J3" s="77" t="s">
        <v>122</v>
      </c>
      <c r="K3" s="77" t="s">
        <v>120</v>
      </c>
      <c r="L3" s="77" t="s">
        <v>105</v>
      </c>
      <c r="M3" s="77" t="s">
        <v>74</v>
      </c>
      <c r="N3" s="77" t="s">
        <v>106</v>
      </c>
      <c r="O3" s="77" t="s">
        <v>157</v>
      </c>
      <c r="P3" s="77" t="s">
        <v>158</v>
      </c>
      <c r="Q3" s="77" t="s">
        <v>159</v>
      </c>
      <c r="R3" s="77" t="s">
        <v>160</v>
      </c>
      <c r="S3" s="77" t="s">
        <v>161</v>
      </c>
      <c r="T3" s="77" t="s">
        <v>162</v>
      </c>
      <c r="U3" s="78" t="s">
        <v>49</v>
      </c>
      <c r="V3" s="78" t="s">
        <v>123</v>
      </c>
      <c r="W3" s="78" t="s">
        <v>0</v>
      </c>
      <c r="X3" s="78" t="s">
        <v>1</v>
      </c>
      <c r="Y3" s="78" t="s">
        <v>2</v>
      </c>
      <c r="Z3" s="78" t="s">
        <v>3</v>
      </c>
      <c r="AA3" s="78" t="s">
        <v>4</v>
      </c>
      <c r="AB3" s="78" t="s">
        <v>5</v>
      </c>
      <c r="AC3" s="78" t="s">
        <v>6</v>
      </c>
      <c r="AD3" s="78" t="s">
        <v>7</v>
      </c>
      <c r="AE3" s="78" t="s">
        <v>226</v>
      </c>
      <c r="AF3" s="78" t="s">
        <v>312</v>
      </c>
      <c r="AG3" s="78" t="s">
        <v>231</v>
      </c>
      <c r="AH3" s="78" t="s">
        <v>79</v>
      </c>
      <c r="AI3" s="78" t="s">
        <v>80</v>
      </c>
      <c r="AJ3" s="78" t="s">
        <v>81</v>
      </c>
      <c r="AK3" s="78" t="s">
        <v>227</v>
      </c>
      <c r="AL3" s="78" t="s">
        <v>228</v>
      </c>
      <c r="AM3" s="78" t="s">
        <v>328</v>
      </c>
      <c r="AN3" s="78" t="s">
        <v>327</v>
      </c>
      <c r="AO3" s="79" t="s">
        <v>49</v>
      </c>
      <c r="AP3" s="79" t="s">
        <v>123</v>
      </c>
      <c r="AQ3" s="79" t="s">
        <v>0</v>
      </c>
      <c r="AR3" s="79" t="s">
        <v>1</v>
      </c>
      <c r="AS3" s="79" t="s">
        <v>2</v>
      </c>
      <c r="AT3" s="79" t="s">
        <v>3</v>
      </c>
      <c r="AU3" s="79" t="s">
        <v>4</v>
      </c>
      <c r="AV3" s="79" t="s">
        <v>5</v>
      </c>
      <c r="AW3" s="79" t="s">
        <v>6</v>
      </c>
      <c r="AX3" s="79" t="s">
        <v>7</v>
      </c>
      <c r="AY3" s="79" t="s">
        <v>226</v>
      </c>
      <c r="AZ3" s="79" t="s">
        <v>311</v>
      </c>
      <c r="BA3" s="79" t="s">
        <v>231</v>
      </c>
      <c r="BB3" s="79" t="s">
        <v>79</v>
      </c>
      <c r="BC3" s="79" t="s">
        <v>80</v>
      </c>
      <c r="BD3" s="79" t="s">
        <v>81</v>
      </c>
      <c r="BE3" s="79" t="s">
        <v>227</v>
      </c>
      <c r="BF3" s="79" t="s">
        <v>228</v>
      </c>
      <c r="BG3" s="79" t="s">
        <v>328</v>
      </c>
      <c r="BH3" s="79" t="s">
        <v>327</v>
      </c>
      <c r="BI3" s="92" t="s">
        <v>49</v>
      </c>
      <c r="BJ3" s="92" t="s">
        <v>164</v>
      </c>
      <c r="BK3" s="92" t="s">
        <v>165</v>
      </c>
      <c r="BL3" s="92" t="s">
        <v>166</v>
      </c>
      <c r="BM3" s="92" t="s">
        <v>167</v>
      </c>
      <c r="BN3" s="92" t="s">
        <v>168</v>
      </c>
      <c r="BO3" s="92" t="s">
        <v>169</v>
      </c>
      <c r="BP3" s="92" t="s">
        <v>170</v>
      </c>
      <c r="BQ3" s="93" t="s">
        <v>172</v>
      </c>
      <c r="BR3" s="93" t="s">
        <v>173</v>
      </c>
      <c r="BS3" s="93" t="s">
        <v>165</v>
      </c>
      <c r="BT3" s="93" t="s">
        <v>166</v>
      </c>
      <c r="BU3" s="80" t="s">
        <v>49</v>
      </c>
      <c r="BV3" s="80" t="s">
        <v>124</v>
      </c>
      <c r="BW3" s="80" t="s">
        <v>0</v>
      </c>
      <c r="BX3" s="80" t="s">
        <v>1</v>
      </c>
      <c r="BY3" s="80" t="s">
        <v>2</v>
      </c>
      <c r="BZ3" s="80" t="s">
        <v>20</v>
      </c>
      <c r="CA3" s="80" t="s">
        <v>4</v>
      </c>
      <c r="CB3" s="80" t="s">
        <v>5</v>
      </c>
      <c r="CC3" s="80" t="s">
        <v>6</v>
      </c>
      <c r="CD3" s="80" t="s">
        <v>7</v>
      </c>
      <c r="CE3" s="80" t="s">
        <v>21</v>
      </c>
      <c r="CF3" s="80" t="s">
        <v>22</v>
      </c>
      <c r="CG3" s="80" t="s">
        <v>229</v>
      </c>
      <c r="CH3" s="80" t="s">
        <v>311</v>
      </c>
      <c r="CI3" s="80" t="s">
        <v>231</v>
      </c>
      <c r="CJ3" s="80" t="s">
        <v>79</v>
      </c>
      <c r="CK3" s="80" t="s">
        <v>80</v>
      </c>
      <c r="CL3" s="80" t="s">
        <v>81</v>
      </c>
      <c r="CM3" s="80" t="s">
        <v>227</v>
      </c>
      <c r="CN3" s="80" t="s">
        <v>228</v>
      </c>
      <c r="CO3" s="80" t="s">
        <v>330</v>
      </c>
      <c r="CP3" s="80" t="s">
        <v>331</v>
      </c>
      <c r="CQ3" s="94" t="s">
        <v>172</v>
      </c>
      <c r="CR3" s="94" t="s">
        <v>173</v>
      </c>
      <c r="CS3" s="94" t="s">
        <v>175</v>
      </c>
      <c r="CT3" s="94" t="s">
        <v>176</v>
      </c>
      <c r="CU3" s="95" t="s">
        <v>178</v>
      </c>
      <c r="CV3" s="95" t="s">
        <v>179</v>
      </c>
      <c r="CW3" s="95" t="s">
        <v>175</v>
      </c>
      <c r="CX3" s="95" t="s">
        <v>176</v>
      </c>
      <c r="CY3" s="95" t="s">
        <v>181</v>
      </c>
      <c r="CZ3" s="95" t="s">
        <v>180</v>
      </c>
    </row>
    <row r="4" spans="1:104">
      <c r="A4" s="81">
        <f>基本情報!E5</f>
        <v>0</v>
      </c>
      <c r="B4" s="81">
        <f>基本情報!E6</f>
        <v>0</v>
      </c>
      <c r="C4" s="81">
        <f>基本情報!E7</f>
        <v>0</v>
      </c>
      <c r="D4" s="81">
        <f>基本情報!E8</f>
        <v>0</v>
      </c>
      <c r="E4" s="81">
        <f>基本情報!E9</f>
        <v>0</v>
      </c>
      <c r="F4" s="81">
        <f>基本情報!E10</f>
        <v>0</v>
      </c>
      <c r="G4" s="81">
        <f>基本情報!E11</f>
        <v>0</v>
      </c>
      <c r="H4" s="81">
        <f>基本情報!I11</f>
        <v>0</v>
      </c>
      <c r="I4" s="81">
        <f>基本情報!E12</f>
        <v>0</v>
      </c>
      <c r="J4" s="81">
        <f>基本情報!E13</f>
        <v>0</v>
      </c>
      <c r="K4" s="81">
        <f>基本情報!E14</f>
        <v>0</v>
      </c>
      <c r="L4" s="6">
        <f>基本情報!E15</f>
        <v>0</v>
      </c>
      <c r="M4" s="81">
        <f>基本情報!E16</f>
        <v>0</v>
      </c>
      <c r="N4" s="81">
        <f>基本情報!E17</f>
        <v>0</v>
      </c>
      <c r="O4" s="91">
        <f>基本情報!E18</f>
        <v>0</v>
      </c>
      <c r="P4" s="91">
        <f>基本情報!E19</f>
        <v>0</v>
      </c>
      <c r="Q4" s="91">
        <f>基本情報!E20</f>
        <v>0</v>
      </c>
      <c r="R4" s="91">
        <f>基本情報!I20</f>
        <v>0</v>
      </c>
      <c r="S4" s="81">
        <f>基本情報!E21</f>
        <v>0</v>
      </c>
      <c r="T4" s="81">
        <f>基本情報!E22</f>
        <v>0</v>
      </c>
      <c r="U4" s="6">
        <f>'様式第１号（交付申請書）'!Q2</f>
        <v>0</v>
      </c>
      <c r="V4" s="82" t="str">
        <f>'様式第１号（交付申請書）'!Q3</f>
        <v>令和５年　月　　日</v>
      </c>
      <c r="W4" s="55">
        <f>'別紙2-1（新規）'!C17</f>
        <v>0</v>
      </c>
      <c r="X4" s="55">
        <f>'別紙2-1（新規）'!D17</f>
        <v>0</v>
      </c>
      <c r="Y4" s="55">
        <f>'別紙2-1（新規）'!E17</f>
        <v>0</v>
      </c>
      <c r="Z4" s="55">
        <f>'別紙2-1（新規）'!F17</f>
        <v>0</v>
      </c>
      <c r="AA4" s="55">
        <f>'別紙2-1（新規）'!G17</f>
        <v>0</v>
      </c>
      <c r="AB4" s="55">
        <f>'別紙2-1（新規）'!H17</f>
        <v>0</v>
      </c>
      <c r="AC4" s="55">
        <f>'別紙2-1（新規）'!I17</f>
        <v>0</v>
      </c>
      <c r="AD4" s="55">
        <f>'別紙2-1（新規）'!J17</f>
        <v>0</v>
      </c>
      <c r="AE4" s="55">
        <f>'別紙2-2（新規）'!M9</f>
        <v>0</v>
      </c>
      <c r="AF4" s="55">
        <f>'別紙2-2（新規）'!M12</f>
        <v>0</v>
      </c>
      <c r="AG4" s="6">
        <f>'別紙2-2（新規）附表（個人防護具積算）'!E5</f>
        <v>0</v>
      </c>
      <c r="AH4" s="6">
        <f>'別紙2-2（新規）附表（個人防護具積算）'!F6</f>
        <v>0</v>
      </c>
      <c r="AI4" s="6">
        <f>'別紙2-2（新規）附表（個人防護具積算）'!G6</f>
        <v>0</v>
      </c>
      <c r="AJ4" s="6">
        <f>'別紙2-2（新規）附表（個人防護具積算）'!H6</f>
        <v>0</v>
      </c>
      <c r="AK4" s="6">
        <f>'別紙2-2（新規）附表（個人防護具積算）'!E8</f>
        <v>0</v>
      </c>
      <c r="AL4" s="6">
        <f>'別紙2-2（新規）附表（個人防護具積算）'!E10</f>
        <v>0</v>
      </c>
      <c r="AM4" s="83">
        <f>'補助条件確認書（変更）'!R14</f>
        <v>0</v>
      </c>
      <c r="AN4" s="83">
        <f>'補助条件確認書（実績）'!R19</f>
        <v>0</v>
      </c>
      <c r="AO4" s="6">
        <f>'様式第２号（変更申請書）'!Q2</f>
        <v>0</v>
      </c>
      <c r="AP4" s="82" t="str">
        <f>'様式第２号（変更申請書）'!Q3</f>
        <v>令和５年　月　　日</v>
      </c>
      <c r="AQ4" s="55">
        <f>'別紙2-1（変更）'!C17</f>
        <v>0</v>
      </c>
      <c r="AR4" s="55">
        <f>'別紙2-1（変更）'!D17</f>
        <v>0</v>
      </c>
      <c r="AS4" s="55">
        <f>'別紙2-1（変更）'!E17</f>
        <v>0</v>
      </c>
      <c r="AT4" s="55">
        <f>'別紙2-1（変更）'!F17</f>
        <v>0</v>
      </c>
      <c r="AU4" s="55">
        <f>'別紙2-1（変更）'!G17</f>
        <v>0</v>
      </c>
      <c r="AV4" s="55">
        <f>'別紙2-1（変更）'!H17</f>
        <v>0</v>
      </c>
      <c r="AW4" s="55">
        <f>'別紙2-1（変更）'!I17</f>
        <v>0</v>
      </c>
      <c r="AX4" s="55">
        <f>'別紙2-1（変更）'!J17</f>
        <v>0</v>
      </c>
      <c r="AY4" s="55">
        <f>'別紙2-2（変更）'!M9</f>
        <v>0</v>
      </c>
      <c r="AZ4" s="55">
        <f>'別紙2-2（変更）'!M12</f>
        <v>0</v>
      </c>
      <c r="BA4" s="6">
        <f>'別紙2-2（変更）附表（個人防護具積算）'!E5</f>
        <v>0</v>
      </c>
      <c r="BB4" s="6">
        <f>'別紙2-2（変更）附表（個人防護具積算）'!F6</f>
        <v>0</v>
      </c>
      <c r="BC4" s="6">
        <f>'別紙2-2（変更）附表（個人防護具積算）'!G6</f>
        <v>0</v>
      </c>
      <c r="BD4" s="6">
        <f>'別紙2-2（変更）附表（個人防護具積算）'!H6</f>
        <v>0</v>
      </c>
      <c r="BE4" s="6">
        <f>'別紙2-2（変更）附表（個人防護具積算）'!E8</f>
        <v>0</v>
      </c>
      <c r="BF4" s="83">
        <f>'別紙2-2（変更）附表（個人防護具積算）'!E10</f>
        <v>0</v>
      </c>
      <c r="BG4" s="83">
        <f>'補助条件確認書（変更）'!R14</f>
        <v>0</v>
      </c>
      <c r="BH4" s="83">
        <f>'補助条件確認書（実績）'!R19</f>
        <v>0</v>
      </c>
      <c r="BI4" s="6">
        <f>'様式第３号（中止廃止申請）'!Q2</f>
        <v>0</v>
      </c>
      <c r="BJ4" s="82" t="str">
        <f>'様式第３号（中止廃止申請）'!Q3</f>
        <v>令和５年　月　　日</v>
      </c>
      <c r="BK4" s="6" t="str">
        <f>'様式第３号（中止廃止申請）'!C17</f>
        <v>令和５年　月　　日</v>
      </c>
      <c r="BL4" s="6" t="str">
        <f>"地医第"&amp;'様式第３号（中止廃止申請）'!L17&amp;"号の"&amp;'様式第３号（中止廃止申請）'!P17</f>
        <v>地医第号の</v>
      </c>
      <c r="BM4" s="6">
        <f>'様式第３号（中止廃止申請）'!I29</f>
        <v>0</v>
      </c>
      <c r="BN4" s="6" t="str">
        <f>'様式第３号（中止廃止申請）'!I35</f>
        <v>令和５年　月　　日</v>
      </c>
      <c r="BO4" s="6" t="str">
        <f>'様式第３号（中止廃止申請）'!Q35</f>
        <v>令和５年　月　　日</v>
      </c>
      <c r="BP4" s="6" t="str">
        <f>'様式第３号（中止廃止申請）'!I37</f>
        <v>令和５年　月　　日</v>
      </c>
      <c r="BQ4" s="6" t="str">
        <f>'様式第４号（概算払請求書）'!E21</f>
        <v>令和５年　月　　日</v>
      </c>
      <c r="BR4" s="83">
        <f>'様式第４号（概算払請求書）'!I6</f>
        <v>0</v>
      </c>
      <c r="BS4" s="6" t="str">
        <f>'様式第４号（概算払請求書）'!E9</f>
        <v>令和５年　月　　日</v>
      </c>
      <c r="BT4" s="6" t="str">
        <f>"地医第"&amp;'様式第４号（概算払請求書）'!N9&amp;"号の"&amp;'様式第４号（概算払請求書）'!R9</f>
        <v>地医第号の</v>
      </c>
      <c r="BU4" s="6">
        <f>'様式第５号（実績報告書）'!Q2</f>
        <v>0</v>
      </c>
      <c r="BV4" s="82" t="str">
        <f>'様式第５号（実績報告書）'!Q3</f>
        <v>令和５年　月　　日</v>
      </c>
      <c r="BW4" s="83">
        <f>'別紙2-3'!C17</f>
        <v>0</v>
      </c>
      <c r="BX4" s="83">
        <f>'別紙2-3'!D17</f>
        <v>0</v>
      </c>
      <c r="BY4" s="83">
        <f>'別紙2-3'!E17</f>
        <v>0</v>
      </c>
      <c r="BZ4" s="83">
        <f>'別紙2-3'!F17</f>
        <v>0</v>
      </c>
      <c r="CA4" s="83">
        <f>'別紙2-3'!G17</f>
        <v>0</v>
      </c>
      <c r="CB4" s="83">
        <f>'別紙2-3'!H17</f>
        <v>0</v>
      </c>
      <c r="CC4" s="83">
        <f>'別紙2-3'!I17</f>
        <v>0</v>
      </c>
      <c r="CD4" s="83">
        <f>'別紙2-3'!J17</f>
        <v>0</v>
      </c>
      <c r="CE4" s="83">
        <f>'別紙2-3'!K17</f>
        <v>0</v>
      </c>
      <c r="CF4" s="83">
        <f>'別紙2-3'!L17</f>
        <v>0</v>
      </c>
      <c r="CG4" s="83">
        <f>'別紙2-4'!M9</f>
        <v>0</v>
      </c>
      <c r="CH4" s="83">
        <f>'別紙2-4'!M12</f>
        <v>0</v>
      </c>
      <c r="CI4" s="6">
        <f>'別紙2-4附表（個人防護具積算）'!E5</f>
        <v>0</v>
      </c>
      <c r="CJ4" s="6">
        <f>'別紙2-4附表（個人防護具積算）'!F6</f>
        <v>0</v>
      </c>
      <c r="CK4" s="6">
        <f>'別紙2-4附表（個人防護具積算）'!G6</f>
        <v>0</v>
      </c>
      <c r="CL4" s="6">
        <f>'別紙2-4附表（個人防護具積算）'!H6</f>
        <v>0</v>
      </c>
      <c r="CM4" s="6">
        <f>'別紙2-4附表（個人防護具積算）'!E8</f>
        <v>0</v>
      </c>
      <c r="CN4" s="83">
        <f>'別紙2-4附表（個人防護具積算）'!E10</f>
        <v>0</v>
      </c>
      <c r="CO4" s="83">
        <f>'補助条件確認書（実績）'!R14</f>
        <v>0</v>
      </c>
      <c r="CP4" s="83">
        <f>'補助条件確認書（実績）'!R19</f>
        <v>0</v>
      </c>
      <c r="CQ4" s="6" t="str">
        <f>'様式第６号（請求書）'!E21</f>
        <v>令和５年　月　　日</v>
      </c>
      <c r="CR4" s="83">
        <f>'様式第６号（請求書）'!I6</f>
        <v>0</v>
      </c>
      <c r="CS4" s="6" t="str">
        <f>'様式第６号（請求書）'!E9</f>
        <v>令和５年　月　　日</v>
      </c>
      <c r="CT4" s="6" t="str">
        <f>"地医第"&amp;'様式第６号（請求書）'!N9&amp;"号の"&amp;'様式第６号（請求書）'!R9</f>
        <v>地医第号の</v>
      </c>
      <c r="CU4" s="6">
        <f>'様式第７号（消費税仕入控除）'!Q2</f>
        <v>0</v>
      </c>
      <c r="CV4" s="82" t="str">
        <f>'様式第７号（消費税仕入控除）'!Q3</f>
        <v>令和５年　月　　日</v>
      </c>
      <c r="CW4" s="6" t="str">
        <f>'様式第７号（消費税仕入控除）'!C16</f>
        <v>令和５年　月　　日</v>
      </c>
      <c r="CX4" s="6" t="str">
        <f>"地医第"&amp;'様式第７号（消費税仕入控除）'!L16&amp;"号の"&amp;'様式第７号（消費税仕入控除）'!P16</f>
        <v>地医第号の</v>
      </c>
      <c r="CY4" s="83">
        <f>'様式第７号（消費税仕入控除）'!J30</f>
        <v>0</v>
      </c>
      <c r="CZ4" s="83">
        <f>'様式第７号（消費税仕入控除）'!J35</f>
        <v>0</v>
      </c>
    </row>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495A5-7967-45E4-BD7E-32BF6B3057CD}">
  <sheetPr>
    <tabColor theme="4" tint="0.39997558519241921"/>
  </sheetPr>
  <dimension ref="A1:AH35"/>
  <sheetViews>
    <sheetView showGridLines="0" view="pageBreakPreview" topLeftCell="A7" zoomScale="85" zoomScaleNormal="85" zoomScaleSheetLayoutView="85" workbookViewId="0">
      <selection activeCell="B9" sqref="B9:T14"/>
    </sheetView>
  </sheetViews>
  <sheetFormatPr defaultColWidth="8.75" defaultRowHeight="18.75"/>
  <cols>
    <col min="1" max="21" width="4.5" style="6" customWidth="1"/>
    <col min="22" max="23" width="4.75" style="6" customWidth="1"/>
    <col min="24" max="24" width="4.875" style="6" customWidth="1"/>
    <col min="25" max="33" width="8.75" style="6"/>
    <col min="34" max="34" width="3.375" style="6" customWidth="1"/>
    <col min="35" max="16384" width="8.75" style="6"/>
  </cols>
  <sheetData>
    <row r="1" spans="1:34">
      <c r="A1" s="67"/>
      <c r="B1" s="67"/>
      <c r="C1" s="67"/>
      <c r="D1" s="67"/>
      <c r="E1" s="67"/>
      <c r="F1" s="67"/>
      <c r="G1" s="67"/>
      <c r="H1" s="67"/>
      <c r="I1" s="67"/>
      <c r="J1" s="67"/>
      <c r="K1" s="67"/>
      <c r="L1" s="67"/>
      <c r="M1" s="67"/>
      <c r="N1" s="67"/>
      <c r="O1" s="67"/>
      <c r="P1" s="67"/>
      <c r="Q1" s="67"/>
      <c r="R1" s="67"/>
      <c r="S1" s="67"/>
      <c r="T1" s="67"/>
      <c r="U1" s="161" t="s">
        <v>319</v>
      </c>
    </row>
    <row r="2" spans="1:34">
      <c r="A2" s="69"/>
      <c r="B2" s="69"/>
      <c r="C2" s="69"/>
      <c r="D2" s="69"/>
      <c r="E2" s="69"/>
      <c r="F2" s="69"/>
      <c r="G2" s="69"/>
      <c r="H2" s="69"/>
      <c r="I2" s="67"/>
      <c r="J2" s="67"/>
      <c r="K2" s="67"/>
      <c r="L2" s="67"/>
      <c r="M2" s="67"/>
      <c r="N2" s="67"/>
      <c r="O2" s="67"/>
      <c r="P2" s="67"/>
      <c r="Q2" s="67"/>
      <c r="R2" s="67"/>
      <c r="S2" s="67"/>
      <c r="T2" s="67"/>
      <c r="U2" s="68"/>
    </row>
    <row r="3" spans="1:34" ht="21">
      <c r="A3" s="368" t="s">
        <v>213</v>
      </c>
      <c r="B3" s="368"/>
      <c r="C3" s="368"/>
      <c r="D3" s="368"/>
      <c r="E3" s="368"/>
      <c r="F3" s="368"/>
      <c r="G3" s="368"/>
      <c r="H3" s="368"/>
      <c r="I3" s="369"/>
      <c r="J3" s="369"/>
      <c r="K3" s="369"/>
      <c r="L3" s="369"/>
      <c r="M3" s="369"/>
      <c r="N3" s="369"/>
      <c r="O3" s="369"/>
      <c r="P3" s="369"/>
      <c r="Q3" s="369"/>
      <c r="R3" s="369"/>
      <c r="S3" s="369"/>
      <c r="T3" s="369"/>
      <c r="U3" s="369"/>
    </row>
    <row r="4" spans="1:34" ht="21">
      <c r="A4" s="97"/>
      <c r="B4" s="97"/>
      <c r="C4" s="97"/>
      <c r="D4" s="97"/>
      <c r="E4" s="97"/>
      <c r="F4" s="97"/>
      <c r="G4" s="97"/>
      <c r="H4" s="97"/>
      <c r="I4" s="98"/>
      <c r="J4" s="98"/>
      <c r="K4" s="98"/>
      <c r="L4" s="98"/>
      <c r="M4" s="98"/>
      <c r="N4" s="98"/>
      <c r="O4" s="98"/>
      <c r="P4" s="98"/>
      <c r="Q4" s="98"/>
      <c r="R4" s="98"/>
      <c r="S4" s="98"/>
      <c r="T4" s="98"/>
      <c r="U4" s="98"/>
    </row>
    <row r="5" spans="1:34" ht="21.75" thickBot="1">
      <c r="A5" s="97"/>
      <c r="B5" s="97"/>
      <c r="C5" s="97"/>
      <c r="D5" s="97"/>
      <c r="E5" s="97"/>
      <c r="F5" s="97"/>
      <c r="G5" s="97"/>
      <c r="H5" s="97"/>
      <c r="I5" s="98"/>
      <c r="J5" s="98"/>
      <c r="K5" s="98"/>
      <c r="L5" s="98"/>
      <c r="M5" s="98"/>
      <c r="N5" s="98"/>
      <c r="O5" s="98"/>
      <c r="P5" s="98"/>
      <c r="Q5" s="98"/>
      <c r="R5" s="98"/>
      <c r="S5" s="98"/>
      <c r="T5" s="98"/>
      <c r="U5" s="98"/>
    </row>
    <row r="6" spans="1:34" ht="21.75" thickTop="1">
      <c r="A6" s="97"/>
      <c r="B6" s="97"/>
      <c r="C6" s="97"/>
      <c r="D6" s="97"/>
      <c r="E6" s="97"/>
      <c r="F6" s="97"/>
      <c r="G6" s="97"/>
      <c r="H6" s="97"/>
      <c r="I6" s="98"/>
      <c r="J6" s="98"/>
      <c r="K6" s="17" t="s">
        <v>91</v>
      </c>
      <c r="L6" s="375">
        <f>基本情報!E8</f>
        <v>0</v>
      </c>
      <c r="M6" s="375"/>
      <c r="N6" s="375"/>
      <c r="O6" s="375"/>
      <c r="P6" s="375"/>
      <c r="Q6" s="375"/>
      <c r="R6" s="375"/>
      <c r="S6" s="375"/>
      <c r="T6" s="375"/>
      <c r="U6" s="100"/>
      <c r="W6" s="183"/>
      <c r="X6" s="184"/>
      <c r="Y6" s="184"/>
      <c r="Z6" s="184"/>
      <c r="AA6" s="184"/>
      <c r="AB6" s="184"/>
      <c r="AC6" s="184"/>
      <c r="AD6" s="184"/>
      <c r="AE6" s="184"/>
      <c r="AF6" s="184"/>
      <c r="AG6" s="184"/>
      <c r="AH6" s="185"/>
    </row>
    <row r="7" spans="1:34" ht="18" customHeight="1">
      <c r="A7" s="18"/>
      <c r="B7" s="18"/>
      <c r="C7" s="18"/>
      <c r="D7" s="18"/>
      <c r="E7" s="18"/>
      <c r="F7" s="18"/>
      <c r="G7" s="18"/>
      <c r="H7" s="18"/>
      <c r="I7" s="18"/>
      <c r="J7" s="18"/>
      <c r="K7" s="18"/>
      <c r="L7" s="18"/>
      <c r="M7" s="18"/>
      <c r="N7" s="18"/>
      <c r="O7" s="18"/>
      <c r="P7" s="18"/>
      <c r="Q7" s="18"/>
      <c r="R7" s="18"/>
      <c r="S7" s="18"/>
      <c r="T7" s="18"/>
      <c r="U7" s="18"/>
      <c r="W7" s="186" t="s">
        <v>217</v>
      </c>
      <c r="X7" s="418" t="s">
        <v>233</v>
      </c>
      <c r="Y7" s="418"/>
      <c r="Z7" s="418"/>
      <c r="AA7" s="418"/>
      <c r="AB7" s="418"/>
      <c r="AC7" s="418"/>
      <c r="AD7" s="418"/>
      <c r="AE7" s="418"/>
      <c r="AF7" s="418"/>
      <c r="AG7" s="418"/>
      <c r="AH7" s="187"/>
    </row>
    <row r="8" spans="1:34">
      <c r="A8" s="71"/>
      <c r="B8" s="71"/>
      <c r="C8" s="71"/>
      <c r="D8" s="71"/>
      <c r="E8" s="71"/>
      <c r="F8" s="71"/>
      <c r="G8" s="71"/>
      <c r="H8" s="71"/>
      <c r="I8" s="71"/>
      <c r="J8" s="71"/>
      <c r="K8" s="71"/>
      <c r="L8" s="71"/>
      <c r="M8" s="71"/>
      <c r="N8" s="71"/>
      <c r="O8" s="71"/>
      <c r="P8" s="71"/>
      <c r="Q8" s="71"/>
      <c r="R8" s="71"/>
      <c r="S8" s="71"/>
      <c r="T8" s="71"/>
      <c r="U8" s="71"/>
      <c r="W8" s="186"/>
      <c r="X8" s="418"/>
      <c r="Y8" s="418"/>
      <c r="Z8" s="418"/>
      <c r="AA8" s="418"/>
      <c r="AB8" s="418"/>
      <c r="AC8" s="418"/>
      <c r="AD8" s="418"/>
      <c r="AE8" s="418"/>
      <c r="AF8" s="418"/>
      <c r="AG8" s="418"/>
      <c r="AH8" s="187"/>
    </row>
    <row r="9" spans="1:34" ht="18" customHeight="1">
      <c r="A9" s="71"/>
      <c r="B9" s="395" t="s">
        <v>357</v>
      </c>
      <c r="C9" s="395"/>
      <c r="D9" s="395"/>
      <c r="E9" s="395"/>
      <c r="F9" s="395"/>
      <c r="G9" s="395"/>
      <c r="H9" s="395"/>
      <c r="I9" s="395"/>
      <c r="J9" s="395"/>
      <c r="K9" s="395"/>
      <c r="L9" s="395"/>
      <c r="M9" s="395"/>
      <c r="N9" s="395"/>
      <c r="O9" s="395"/>
      <c r="P9" s="395"/>
      <c r="Q9" s="395"/>
      <c r="R9" s="395"/>
      <c r="S9" s="395"/>
      <c r="T9" s="395"/>
      <c r="U9" s="71"/>
      <c r="W9" s="186" t="s">
        <v>217</v>
      </c>
      <c r="X9" s="418" t="s">
        <v>218</v>
      </c>
      <c r="Y9" s="418"/>
      <c r="Z9" s="418"/>
      <c r="AA9" s="418"/>
      <c r="AB9" s="418"/>
      <c r="AC9" s="418"/>
      <c r="AD9" s="418"/>
      <c r="AE9" s="418"/>
      <c r="AF9" s="418"/>
      <c r="AG9" s="418"/>
      <c r="AH9" s="187"/>
    </row>
    <row r="10" spans="1:34" ht="18" customHeight="1">
      <c r="A10" s="71"/>
      <c r="B10" s="395"/>
      <c r="C10" s="395"/>
      <c r="D10" s="395"/>
      <c r="E10" s="395"/>
      <c r="F10" s="395"/>
      <c r="G10" s="395"/>
      <c r="H10" s="395"/>
      <c r="I10" s="395"/>
      <c r="J10" s="395"/>
      <c r="K10" s="395"/>
      <c r="L10" s="395"/>
      <c r="M10" s="395"/>
      <c r="N10" s="395"/>
      <c r="O10" s="395"/>
      <c r="P10" s="395"/>
      <c r="Q10" s="395"/>
      <c r="R10" s="395"/>
      <c r="S10" s="395"/>
      <c r="T10" s="395"/>
      <c r="U10" s="71"/>
      <c r="W10" s="188"/>
      <c r="X10" s="418"/>
      <c r="Y10" s="418"/>
      <c r="Z10" s="418"/>
      <c r="AA10" s="418"/>
      <c r="AB10" s="418"/>
      <c r="AC10" s="418"/>
      <c r="AD10" s="418"/>
      <c r="AE10" s="418"/>
      <c r="AF10" s="418"/>
      <c r="AG10" s="418"/>
      <c r="AH10" s="187"/>
    </row>
    <row r="11" spans="1:34" ht="18" customHeight="1">
      <c r="B11" s="395"/>
      <c r="C11" s="395"/>
      <c r="D11" s="395"/>
      <c r="E11" s="395"/>
      <c r="F11" s="395"/>
      <c r="G11" s="395"/>
      <c r="H11" s="395"/>
      <c r="I11" s="395"/>
      <c r="J11" s="395"/>
      <c r="K11" s="395"/>
      <c r="L11" s="395"/>
      <c r="M11" s="395"/>
      <c r="N11" s="395"/>
      <c r="O11" s="395"/>
      <c r="P11" s="395"/>
      <c r="Q11" s="395"/>
      <c r="R11" s="395"/>
      <c r="S11" s="395"/>
      <c r="T11" s="395"/>
      <c r="W11" s="188"/>
      <c r="X11" s="189" t="s">
        <v>219</v>
      </c>
      <c r="Y11" s="418" t="s">
        <v>220</v>
      </c>
      <c r="Z11" s="418"/>
      <c r="AA11" s="418"/>
      <c r="AB11" s="418"/>
      <c r="AC11" s="418"/>
      <c r="AD11" s="418"/>
      <c r="AE11" s="418"/>
      <c r="AF11" s="418"/>
      <c r="AG11" s="418"/>
      <c r="AH11" s="187"/>
    </row>
    <row r="12" spans="1:34">
      <c r="B12" s="395"/>
      <c r="C12" s="395"/>
      <c r="D12" s="395"/>
      <c r="E12" s="395"/>
      <c r="F12" s="395"/>
      <c r="G12" s="395"/>
      <c r="H12" s="395"/>
      <c r="I12" s="395"/>
      <c r="J12" s="395"/>
      <c r="K12" s="395"/>
      <c r="L12" s="395"/>
      <c r="M12" s="395"/>
      <c r="N12" s="395"/>
      <c r="O12" s="395"/>
      <c r="P12" s="395"/>
      <c r="Q12" s="395"/>
      <c r="R12" s="395"/>
      <c r="S12" s="395"/>
      <c r="T12" s="395"/>
      <c r="W12" s="188"/>
      <c r="X12" s="190"/>
      <c r="Y12" s="418"/>
      <c r="Z12" s="418"/>
      <c r="AA12" s="418"/>
      <c r="AB12" s="418"/>
      <c r="AC12" s="418"/>
      <c r="AD12" s="418"/>
      <c r="AE12" s="418"/>
      <c r="AF12" s="418"/>
      <c r="AG12" s="418"/>
      <c r="AH12" s="187"/>
    </row>
    <row r="13" spans="1:34" ht="19.899999999999999" customHeight="1">
      <c r="B13" s="395"/>
      <c r="C13" s="395"/>
      <c r="D13" s="395"/>
      <c r="E13" s="395"/>
      <c r="F13" s="395"/>
      <c r="G13" s="395"/>
      <c r="H13" s="395"/>
      <c r="I13" s="395"/>
      <c r="J13" s="395"/>
      <c r="K13" s="395"/>
      <c r="L13" s="395"/>
      <c r="M13" s="395"/>
      <c r="N13" s="395"/>
      <c r="O13" s="395"/>
      <c r="P13" s="395"/>
      <c r="Q13" s="395"/>
      <c r="R13" s="395"/>
      <c r="S13" s="395"/>
      <c r="T13" s="395"/>
      <c r="W13" s="191"/>
      <c r="X13" s="189" t="s">
        <v>219</v>
      </c>
      <c r="Y13" s="192" t="s">
        <v>358</v>
      </c>
      <c r="Z13" s="192"/>
      <c r="AA13" s="192"/>
      <c r="AB13" s="192"/>
      <c r="AC13" s="192"/>
      <c r="AD13" s="192"/>
      <c r="AE13" s="192"/>
      <c r="AF13" s="192"/>
      <c r="AG13" s="192"/>
      <c r="AH13" s="193"/>
    </row>
    <row r="14" spans="1:34" ht="19.899999999999999" customHeight="1">
      <c r="B14" s="395"/>
      <c r="C14" s="395"/>
      <c r="D14" s="395"/>
      <c r="E14" s="395"/>
      <c r="F14" s="395"/>
      <c r="G14" s="395"/>
      <c r="H14" s="395"/>
      <c r="I14" s="395"/>
      <c r="J14" s="395"/>
      <c r="K14" s="395"/>
      <c r="L14" s="395"/>
      <c r="M14" s="395"/>
      <c r="N14" s="395"/>
      <c r="O14" s="395"/>
      <c r="P14" s="395"/>
      <c r="Q14" s="395"/>
      <c r="R14" s="395"/>
      <c r="S14" s="395"/>
      <c r="T14" s="395"/>
      <c r="W14" s="186" t="s">
        <v>217</v>
      </c>
      <c r="X14" s="194" t="s">
        <v>221</v>
      </c>
      <c r="Y14" s="195"/>
      <c r="Z14" s="195"/>
      <c r="AA14" s="195"/>
      <c r="AB14" s="195"/>
      <c r="AC14" s="195"/>
      <c r="AD14" s="195"/>
      <c r="AE14" s="195"/>
      <c r="AF14" s="195"/>
      <c r="AG14" s="195"/>
      <c r="AH14" s="193"/>
    </row>
    <row r="15" spans="1:34" ht="20.25" thickBot="1">
      <c r="B15" s="99"/>
      <c r="C15" s="99"/>
      <c r="D15" s="99"/>
      <c r="E15" s="99"/>
      <c r="F15" s="99"/>
      <c r="G15" s="99"/>
      <c r="H15" s="99"/>
      <c r="I15" s="99"/>
      <c r="J15" s="99"/>
      <c r="K15" s="99"/>
      <c r="L15" s="99"/>
      <c r="M15" s="99"/>
      <c r="N15" s="99"/>
      <c r="O15" s="99"/>
      <c r="P15" s="99"/>
      <c r="Q15" s="99"/>
      <c r="R15" s="99"/>
      <c r="S15" s="99"/>
      <c r="T15" s="99"/>
      <c r="W15" s="196"/>
      <c r="X15" s="197"/>
      <c r="Y15" s="197"/>
      <c r="Z15" s="197"/>
      <c r="AA15" s="197"/>
      <c r="AB15" s="197"/>
      <c r="AC15" s="197"/>
      <c r="AD15" s="197"/>
      <c r="AE15" s="197"/>
      <c r="AF15" s="197"/>
      <c r="AG15" s="197"/>
      <c r="AH15" s="198"/>
    </row>
    <row r="16" spans="1:34" ht="20.25" thickTop="1">
      <c r="B16" s="419" t="s">
        <v>108</v>
      </c>
      <c r="C16" s="419"/>
      <c r="D16" s="419"/>
      <c r="E16" s="419"/>
      <c r="F16" s="419"/>
      <c r="G16" s="419"/>
      <c r="H16" s="419"/>
      <c r="I16" s="419"/>
      <c r="J16" s="419"/>
      <c r="K16" s="419"/>
      <c r="L16" s="419"/>
      <c r="M16" s="419"/>
      <c r="N16" s="419"/>
      <c r="O16" s="419"/>
      <c r="P16" s="419"/>
      <c r="Q16" s="419"/>
      <c r="R16" s="419"/>
      <c r="S16" s="419"/>
      <c r="T16" s="419"/>
      <c r="W16" s="101"/>
      <c r="X16" s="101"/>
      <c r="Y16" s="101"/>
      <c r="Z16" s="101"/>
      <c r="AA16" s="101"/>
      <c r="AB16" s="101"/>
      <c r="AC16" s="101"/>
      <c r="AD16" s="101"/>
      <c r="AE16" s="101"/>
      <c r="AF16" s="101"/>
      <c r="AG16" s="101"/>
    </row>
    <row r="17" spans="2:33" ht="19.5">
      <c r="B17" s="99"/>
      <c r="C17" s="99"/>
      <c r="D17" s="99"/>
      <c r="E17" s="99"/>
      <c r="F17" s="99"/>
      <c r="G17" s="99"/>
      <c r="H17" s="99"/>
      <c r="I17" s="99"/>
      <c r="J17" s="99"/>
      <c r="K17" s="99"/>
      <c r="L17" s="99"/>
      <c r="M17" s="99"/>
      <c r="N17" s="99"/>
      <c r="O17" s="99"/>
      <c r="P17" s="99"/>
      <c r="Q17" s="99"/>
      <c r="R17" s="99"/>
      <c r="S17" s="99"/>
      <c r="T17" s="99"/>
      <c r="W17" s="101"/>
      <c r="X17" s="101"/>
      <c r="Y17" s="101"/>
      <c r="Z17" s="101"/>
      <c r="AA17" s="101"/>
      <c r="AB17" s="101"/>
      <c r="AC17" s="101"/>
      <c r="AD17" s="101"/>
      <c r="AE17" s="101"/>
      <c r="AF17" s="101"/>
      <c r="AG17" s="101"/>
    </row>
    <row r="18" spans="2:33" ht="30.6" customHeight="1">
      <c r="B18" s="104" t="s">
        <v>215</v>
      </c>
      <c r="C18" s="104"/>
      <c r="D18" s="104"/>
      <c r="E18" s="104"/>
      <c r="F18" s="104"/>
      <c r="G18" s="104"/>
      <c r="H18" s="104"/>
      <c r="J18" s="105"/>
      <c r="K18" s="105"/>
      <c r="L18" s="105"/>
      <c r="N18" s="104"/>
      <c r="O18" s="104"/>
      <c r="P18" s="104"/>
      <c r="Q18" s="104"/>
      <c r="R18" s="104"/>
      <c r="S18" s="104"/>
      <c r="T18" s="104"/>
      <c r="W18" s="101"/>
      <c r="X18" s="101"/>
      <c r="Y18" s="101"/>
      <c r="Z18" s="101"/>
      <c r="AA18" s="101"/>
      <c r="AB18" s="101"/>
      <c r="AC18" s="101"/>
      <c r="AD18" s="101"/>
      <c r="AE18" s="101"/>
      <c r="AF18" s="101"/>
      <c r="AG18" s="101"/>
    </row>
    <row r="19" spans="2:33" ht="19.5">
      <c r="B19" s="99"/>
      <c r="C19" s="397"/>
      <c r="D19" s="398"/>
      <c r="E19" s="398"/>
      <c r="F19" s="398"/>
      <c r="G19" s="398"/>
      <c r="H19" s="398"/>
      <c r="I19" s="398"/>
      <c r="J19" s="398"/>
      <c r="K19" s="398"/>
      <c r="L19" s="398"/>
      <c r="M19" s="398"/>
      <c r="N19" s="398"/>
      <c r="O19" s="398"/>
      <c r="P19" s="398"/>
      <c r="Q19" s="398"/>
      <c r="R19" s="398"/>
      <c r="S19" s="398"/>
      <c r="T19" s="399"/>
    </row>
    <row r="20" spans="2:33" ht="19.5">
      <c r="B20" s="99"/>
      <c r="C20" s="400"/>
      <c r="D20" s="401"/>
      <c r="E20" s="401"/>
      <c r="F20" s="401"/>
      <c r="G20" s="401"/>
      <c r="H20" s="401"/>
      <c r="I20" s="401"/>
      <c r="J20" s="401"/>
      <c r="K20" s="401"/>
      <c r="L20" s="401"/>
      <c r="M20" s="401"/>
      <c r="N20" s="401"/>
      <c r="O20" s="401"/>
      <c r="P20" s="401"/>
      <c r="Q20" s="401"/>
      <c r="R20" s="401"/>
      <c r="S20" s="401"/>
      <c r="T20" s="402"/>
    </row>
    <row r="21" spans="2:33" ht="19.5">
      <c r="B21" s="43"/>
      <c r="C21" s="43"/>
      <c r="D21" s="43"/>
      <c r="E21" s="43"/>
      <c r="F21" s="43"/>
      <c r="G21" s="43"/>
      <c r="H21" s="43"/>
      <c r="I21" s="43"/>
      <c r="J21" s="43"/>
      <c r="K21" s="43"/>
      <c r="L21" s="43"/>
      <c r="M21" s="43"/>
      <c r="N21" s="43"/>
      <c r="O21" s="43"/>
      <c r="P21" s="43"/>
      <c r="Q21" s="43"/>
      <c r="R21" s="43"/>
      <c r="S21" s="43"/>
      <c r="T21" s="43"/>
    </row>
    <row r="22" spans="2:33" ht="19.5">
      <c r="B22" s="104" t="s">
        <v>214</v>
      </c>
      <c r="C22" s="43"/>
      <c r="D22" s="43"/>
      <c r="E22" s="43"/>
      <c r="F22" s="43"/>
      <c r="G22" s="43"/>
      <c r="H22" s="43"/>
      <c r="I22" s="43"/>
      <c r="J22" s="43"/>
      <c r="K22" s="43"/>
      <c r="L22" s="43"/>
      <c r="M22" s="43"/>
      <c r="N22" s="43"/>
      <c r="O22" s="43"/>
      <c r="P22" s="43"/>
      <c r="Q22" s="43"/>
      <c r="R22" s="43"/>
      <c r="S22" s="43"/>
      <c r="T22" s="43"/>
    </row>
    <row r="23" spans="2:33" ht="19.5">
      <c r="B23" s="43"/>
      <c r="C23" s="403"/>
      <c r="D23" s="404"/>
      <c r="E23" s="404"/>
      <c r="F23" s="404"/>
      <c r="G23" s="404"/>
      <c r="H23" s="405"/>
      <c r="I23" s="43"/>
      <c r="J23" s="43"/>
      <c r="K23" s="43"/>
      <c r="L23" s="43"/>
      <c r="M23" s="43"/>
      <c r="N23" s="43"/>
      <c r="O23" s="43"/>
      <c r="P23" s="43"/>
      <c r="Q23" s="43"/>
      <c r="R23" s="43"/>
      <c r="S23" s="43"/>
      <c r="T23" s="43"/>
    </row>
    <row r="24" spans="2:33" ht="19.5">
      <c r="B24" s="43"/>
      <c r="C24" s="406"/>
      <c r="D24" s="407"/>
      <c r="E24" s="407"/>
      <c r="F24" s="407"/>
      <c r="G24" s="407"/>
      <c r="H24" s="408"/>
      <c r="I24" s="43" t="s">
        <v>234</v>
      </c>
      <c r="J24" s="43"/>
      <c r="K24" s="43"/>
      <c r="L24" s="43"/>
      <c r="M24" s="43"/>
      <c r="N24" s="43"/>
      <c r="O24" s="43"/>
      <c r="P24" s="43"/>
      <c r="Q24" s="43"/>
      <c r="R24" s="43"/>
      <c r="S24" s="43"/>
      <c r="T24" s="43"/>
    </row>
    <row r="25" spans="2:33" ht="19.5">
      <c r="B25" s="43"/>
      <c r="C25" s="43"/>
      <c r="D25" s="43"/>
      <c r="E25" s="43"/>
      <c r="F25" s="43"/>
      <c r="G25" s="43"/>
      <c r="H25" s="43"/>
      <c r="I25" s="43"/>
      <c r="J25" s="43"/>
      <c r="K25" s="43"/>
      <c r="L25" s="43"/>
      <c r="M25" s="43"/>
      <c r="N25" s="43"/>
      <c r="O25" s="43"/>
      <c r="P25" s="43"/>
      <c r="Q25" s="43"/>
      <c r="R25" s="43"/>
      <c r="S25" s="43"/>
      <c r="T25" s="43"/>
    </row>
    <row r="26" spans="2:33" ht="19.5">
      <c r="B26" s="104" t="s">
        <v>216</v>
      </c>
      <c r="C26" s="43"/>
      <c r="D26" s="43"/>
      <c r="E26" s="43"/>
      <c r="F26" s="43"/>
      <c r="G26" s="43"/>
      <c r="H26" s="43"/>
      <c r="I26" s="43"/>
      <c r="J26" s="43"/>
      <c r="K26" s="43"/>
      <c r="L26" s="43"/>
      <c r="M26" s="43"/>
      <c r="N26" s="43"/>
      <c r="O26" s="43"/>
      <c r="P26" s="43"/>
      <c r="Q26" s="43"/>
      <c r="R26" s="43"/>
      <c r="S26" s="43"/>
      <c r="T26" s="43"/>
    </row>
    <row r="27" spans="2:33" ht="19.5">
      <c r="B27" s="43"/>
      <c r="C27" s="409"/>
      <c r="D27" s="410"/>
      <c r="E27" s="410"/>
      <c r="F27" s="410"/>
      <c r="G27" s="410"/>
      <c r="H27" s="410"/>
      <c r="I27" s="410"/>
      <c r="J27" s="410"/>
      <c r="K27" s="410"/>
      <c r="L27" s="410"/>
      <c r="M27" s="410"/>
      <c r="N27" s="410"/>
      <c r="O27" s="410"/>
      <c r="P27" s="410"/>
      <c r="Q27" s="410"/>
      <c r="R27" s="410"/>
      <c r="S27" s="410"/>
      <c r="T27" s="411"/>
    </row>
    <row r="28" spans="2:33">
      <c r="C28" s="412"/>
      <c r="D28" s="413"/>
      <c r="E28" s="413"/>
      <c r="F28" s="413"/>
      <c r="G28" s="413"/>
      <c r="H28" s="413"/>
      <c r="I28" s="413"/>
      <c r="J28" s="413"/>
      <c r="K28" s="413"/>
      <c r="L28" s="413"/>
      <c r="M28" s="413"/>
      <c r="N28" s="413"/>
      <c r="O28" s="413"/>
      <c r="P28" s="413"/>
      <c r="Q28" s="413"/>
      <c r="R28" s="413"/>
      <c r="S28" s="413"/>
      <c r="T28" s="414"/>
    </row>
    <row r="29" spans="2:33">
      <c r="C29" s="412"/>
      <c r="D29" s="413"/>
      <c r="E29" s="413"/>
      <c r="F29" s="413"/>
      <c r="G29" s="413"/>
      <c r="H29" s="413"/>
      <c r="I29" s="413"/>
      <c r="J29" s="413"/>
      <c r="K29" s="413"/>
      <c r="L29" s="413"/>
      <c r="M29" s="413"/>
      <c r="N29" s="413"/>
      <c r="O29" s="413"/>
      <c r="P29" s="413"/>
      <c r="Q29" s="413"/>
      <c r="R29" s="413"/>
      <c r="S29" s="413"/>
      <c r="T29" s="414"/>
    </row>
    <row r="30" spans="2:33">
      <c r="C30" s="412"/>
      <c r="D30" s="413"/>
      <c r="E30" s="413"/>
      <c r="F30" s="413"/>
      <c r="G30" s="413"/>
      <c r="H30" s="413"/>
      <c r="I30" s="413"/>
      <c r="J30" s="413"/>
      <c r="K30" s="413"/>
      <c r="L30" s="413"/>
      <c r="M30" s="413"/>
      <c r="N30" s="413"/>
      <c r="O30" s="413"/>
      <c r="P30" s="413"/>
      <c r="Q30" s="413"/>
      <c r="R30" s="413"/>
      <c r="S30" s="413"/>
      <c r="T30" s="414"/>
    </row>
    <row r="31" spans="2:33">
      <c r="C31" s="412"/>
      <c r="D31" s="413"/>
      <c r="E31" s="413"/>
      <c r="F31" s="413"/>
      <c r="G31" s="413"/>
      <c r="H31" s="413"/>
      <c r="I31" s="413"/>
      <c r="J31" s="413"/>
      <c r="K31" s="413"/>
      <c r="L31" s="413"/>
      <c r="M31" s="413"/>
      <c r="N31" s="413"/>
      <c r="O31" s="413"/>
      <c r="P31" s="413"/>
      <c r="Q31" s="413"/>
      <c r="R31" s="413"/>
      <c r="S31" s="413"/>
      <c r="T31" s="414"/>
    </row>
    <row r="32" spans="2:33">
      <c r="C32" s="412"/>
      <c r="D32" s="413"/>
      <c r="E32" s="413"/>
      <c r="F32" s="413"/>
      <c r="G32" s="413"/>
      <c r="H32" s="413"/>
      <c r="I32" s="413"/>
      <c r="J32" s="413"/>
      <c r="K32" s="413"/>
      <c r="L32" s="413"/>
      <c r="M32" s="413"/>
      <c r="N32" s="413"/>
      <c r="O32" s="413"/>
      <c r="P32" s="413"/>
      <c r="Q32" s="413"/>
      <c r="R32" s="413"/>
      <c r="S32" s="413"/>
      <c r="T32" s="414"/>
    </row>
    <row r="33" spans="3:20">
      <c r="C33" s="412"/>
      <c r="D33" s="413"/>
      <c r="E33" s="413"/>
      <c r="F33" s="413"/>
      <c r="G33" s="413"/>
      <c r="H33" s="413"/>
      <c r="I33" s="413"/>
      <c r="J33" s="413"/>
      <c r="K33" s="413"/>
      <c r="L33" s="413"/>
      <c r="M33" s="413"/>
      <c r="N33" s="413"/>
      <c r="O33" s="413"/>
      <c r="P33" s="413"/>
      <c r="Q33" s="413"/>
      <c r="R33" s="413"/>
      <c r="S33" s="413"/>
      <c r="T33" s="414"/>
    </row>
    <row r="34" spans="3:20">
      <c r="C34" s="412"/>
      <c r="D34" s="413"/>
      <c r="E34" s="413"/>
      <c r="F34" s="413"/>
      <c r="G34" s="413"/>
      <c r="H34" s="413"/>
      <c r="I34" s="413"/>
      <c r="J34" s="413"/>
      <c r="K34" s="413"/>
      <c r="L34" s="413"/>
      <c r="M34" s="413"/>
      <c r="N34" s="413"/>
      <c r="O34" s="413"/>
      <c r="P34" s="413"/>
      <c r="Q34" s="413"/>
      <c r="R34" s="413"/>
      <c r="S34" s="413"/>
      <c r="T34" s="414"/>
    </row>
    <row r="35" spans="3:20">
      <c r="C35" s="415"/>
      <c r="D35" s="416"/>
      <c r="E35" s="416"/>
      <c r="F35" s="416"/>
      <c r="G35" s="416"/>
      <c r="H35" s="416"/>
      <c r="I35" s="416"/>
      <c r="J35" s="416"/>
      <c r="K35" s="416"/>
      <c r="L35" s="416"/>
      <c r="M35" s="416"/>
      <c r="N35" s="416"/>
      <c r="O35" s="416"/>
      <c r="P35" s="416"/>
      <c r="Q35" s="416"/>
      <c r="R35" s="416"/>
      <c r="S35" s="416"/>
      <c r="T35" s="417"/>
    </row>
  </sheetData>
  <sheetProtection algorithmName="SHA-512" hashValue="/0hballF/gN0VlYJcQgQnXiFT4gz9JSRhd8fQA/Mc8Tx5qvEl+RYLgRgvWfgxQZRGBx1CIU1A7w30/v2yGamBg==" saltValue="6WZbhdO0Da7fFYBcgQJtyQ==" spinCount="100000" sheet="1" formatRows="0" selectLockedCells="1"/>
  <mergeCells count="10">
    <mergeCell ref="X7:AG8"/>
    <mergeCell ref="B9:T14"/>
    <mergeCell ref="X9:AG10"/>
    <mergeCell ref="Y11:AG12"/>
    <mergeCell ref="B16:T16"/>
    <mergeCell ref="C19:T20"/>
    <mergeCell ref="C23:H24"/>
    <mergeCell ref="C27:T35"/>
    <mergeCell ref="A3:U3"/>
    <mergeCell ref="L6:T6"/>
  </mergeCells>
  <phoneticPr fontId="3"/>
  <pageMargins left="0.7" right="0.4" top="0.75" bottom="0.75" header="0.3" footer="0.3"/>
  <pageSetup paperSize="9" scale="8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9"/>
  <sheetViews>
    <sheetView showGridLines="0" showZeros="0" view="pageBreakPreview" topLeftCell="A3" zoomScaleNormal="100" zoomScaleSheetLayoutView="100" workbookViewId="0">
      <selection activeCell="C17" sqref="C17:H17"/>
    </sheetView>
  </sheetViews>
  <sheetFormatPr defaultColWidth="3.375" defaultRowHeight="19.5"/>
  <cols>
    <col min="1" max="16384" width="3.375" style="61"/>
  </cols>
  <sheetData>
    <row r="1" spans="1:24">
      <c r="A1" s="60" t="s">
        <v>125</v>
      </c>
    </row>
    <row r="2" spans="1:24" ht="19.899999999999999" customHeight="1">
      <c r="Q2" s="266"/>
      <c r="R2" s="266"/>
      <c r="S2" s="266"/>
      <c r="T2" s="266"/>
      <c r="U2" s="266"/>
      <c r="V2" s="266"/>
      <c r="W2" s="266"/>
      <c r="X2" s="62" t="s">
        <v>60</v>
      </c>
    </row>
    <row r="3" spans="1:24">
      <c r="Q3" s="267" t="s">
        <v>112</v>
      </c>
      <c r="R3" s="266"/>
      <c r="S3" s="266"/>
      <c r="T3" s="266"/>
      <c r="U3" s="266"/>
      <c r="V3" s="266"/>
      <c r="W3" s="266"/>
      <c r="X3" s="62" t="s">
        <v>52</v>
      </c>
    </row>
    <row r="4" spans="1:24" ht="13.9" customHeight="1"/>
    <row r="5" spans="1:24">
      <c r="B5" s="61" t="s">
        <v>29</v>
      </c>
    </row>
    <row r="6" spans="1:24" ht="15.6" customHeight="1"/>
    <row r="7" spans="1:24">
      <c r="L7" s="61" t="s">
        <v>84</v>
      </c>
      <c r="X7" s="42"/>
    </row>
    <row r="8" spans="1:24">
      <c r="L8" s="61" t="s">
        <v>85</v>
      </c>
      <c r="M8" s="63"/>
      <c r="N8" s="63"/>
      <c r="O8" s="64"/>
      <c r="P8" s="64"/>
      <c r="Q8" s="64"/>
      <c r="R8" s="64"/>
      <c r="S8" s="64"/>
      <c r="T8" s="64"/>
      <c r="U8" s="64"/>
      <c r="V8" s="64"/>
      <c r="W8" s="64"/>
      <c r="X8" s="42"/>
    </row>
    <row r="9" spans="1:24">
      <c r="M9" s="264" t="str">
        <f>IF(基本情報!E5="","",基本情報!E5)</f>
        <v/>
      </c>
      <c r="N9" s="264"/>
      <c r="O9" s="264"/>
      <c r="P9" s="264"/>
      <c r="Q9" s="264"/>
      <c r="R9" s="264"/>
      <c r="S9" s="264"/>
      <c r="T9" s="264"/>
      <c r="U9" s="264"/>
      <c r="V9" s="264"/>
      <c r="W9" s="264"/>
      <c r="X9" s="42"/>
    </row>
    <row r="10" spans="1:24">
      <c r="L10" s="61" t="s">
        <v>86</v>
      </c>
      <c r="M10" s="63"/>
      <c r="N10" s="63"/>
      <c r="O10" s="64"/>
      <c r="P10" s="64"/>
      <c r="Q10" s="64"/>
      <c r="R10" s="64"/>
      <c r="S10" s="64"/>
      <c r="T10" s="64"/>
      <c r="U10" s="64"/>
      <c r="V10" s="64"/>
      <c r="W10" s="64"/>
    </row>
    <row r="11" spans="1:24">
      <c r="M11" s="264" t="str">
        <f>IF(基本情報!E6="","",基本情報!E6)</f>
        <v/>
      </c>
      <c r="N11" s="264"/>
      <c r="O11" s="264"/>
      <c r="P11" s="264"/>
      <c r="Q11" s="264"/>
      <c r="R11" s="264"/>
      <c r="S11" s="264"/>
      <c r="T11" s="264"/>
      <c r="U11" s="264"/>
      <c r="V11" s="264"/>
      <c r="W11" s="264"/>
      <c r="X11" s="62"/>
    </row>
    <row r="12" spans="1:24">
      <c r="M12" s="263">
        <f>基本情報!E7</f>
        <v>0</v>
      </c>
      <c r="N12" s="264"/>
      <c r="O12" s="264"/>
      <c r="P12" s="264"/>
      <c r="Q12" s="264"/>
      <c r="R12" s="264"/>
      <c r="S12" s="264"/>
      <c r="T12" s="264"/>
      <c r="U12" s="264"/>
      <c r="V12" s="264"/>
      <c r="W12" s="264"/>
      <c r="X12" s="62"/>
    </row>
    <row r="13" spans="1:24" ht="13.9" customHeight="1"/>
    <row r="14" spans="1:24">
      <c r="A14" s="268" t="s">
        <v>127</v>
      </c>
      <c r="B14" s="268"/>
      <c r="C14" s="268"/>
      <c r="D14" s="268"/>
      <c r="E14" s="268"/>
      <c r="F14" s="268"/>
      <c r="G14" s="268"/>
      <c r="H14" s="268"/>
      <c r="I14" s="268"/>
      <c r="J14" s="268"/>
      <c r="K14" s="268"/>
      <c r="L14" s="268"/>
      <c r="M14" s="268"/>
      <c r="N14" s="268"/>
      <c r="O14" s="268"/>
      <c r="P14" s="268"/>
      <c r="Q14" s="268"/>
      <c r="R14" s="268"/>
      <c r="S14" s="268"/>
      <c r="T14" s="268"/>
      <c r="U14" s="268"/>
      <c r="V14" s="268"/>
      <c r="W14" s="268"/>
    </row>
    <row r="15" spans="1:24">
      <c r="A15" s="268" t="s">
        <v>126</v>
      </c>
      <c r="B15" s="268"/>
      <c r="C15" s="268"/>
      <c r="D15" s="268"/>
      <c r="E15" s="268"/>
      <c r="F15" s="268"/>
      <c r="G15" s="268"/>
      <c r="H15" s="268"/>
      <c r="I15" s="268"/>
      <c r="J15" s="268"/>
      <c r="K15" s="268"/>
      <c r="L15" s="268"/>
      <c r="M15" s="268"/>
      <c r="N15" s="268"/>
      <c r="O15" s="268"/>
      <c r="P15" s="268"/>
      <c r="Q15" s="268"/>
      <c r="R15" s="268"/>
      <c r="S15" s="268"/>
      <c r="T15" s="268"/>
      <c r="U15" s="268"/>
      <c r="V15" s="268"/>
      <c r="W15" s="268"/>
    </row>
    <row r="16" spans="1:24" ht="14.45" customHeight="1"/>
    <row r="17" spans="1:22">
      <c r="B17" s="84"/>
      <c r="C17" s="427" t="s">
        <v>112</v>
      </c>
      <c r="D17" s="427"/>
      <c r="E17" s="427"/>
      <c r="F17" s="427"/>
      <c r="G17" s="427"/>
      <c r="H17" s="427"/>
      <c r="I17" s="84" t="s">
        <v>203</v>
      </c>
      <c r="J17" s="84"/>
      <c r="K17" s="84"/>
      <c r="L17" s="429"/>
      <c r="M17" s="429"/>
      <c r="N17" s="84" t="s">
        <v>128</v>
      </c>
      <c r="O17" s="84"/>
      <c r="P17" s="429"/>
      <c r="Q17" s="429"/>
      <c r="R17" s="429"/>
      <c r="S17" s="84" t="s">
        <v>205</v>
      </c>
      <c r="T17" s="84"/>
      <c r="U17" s="84"/>
      <c r="V17" s="84"/>
    </row>
    <row r="18" spans="1:22">
      <c r="B18" s="395" t="s">
        <v>204</v>
      </c>
      <c r="C18" s="395"/>
      <c r="D18" s="395"/>
      <c r="E18" s="395"/>
      <c r="F18" s="395"/>
      <c r="G18" s="395"/>
      <c r="H18" s="395"/>
      <c r="I18" s="395"/>
      <c r="J18" s="395"/>
      <c r="K18" s="395"/>
      <c r="L18" s="395"/>
      <c r="M18" s="395"/>
      <c r="N18" s="395"/>
      <c r="O18" s="395"/>
      <c r="P18" s="395"/>
      <c r="Q18" s="395"/>
      <c r="R18" s="395"/>
      <c r="S18" s="395"/>
      <c r="T18" s="395"/>
      <c r="U18" s="395"/>
      <c r="V18" s="395"/>
    </row>
    <row r="19" spans="1:22">
      <c r="B19" s="395"/>
      <c r="C19" s="395"/>
      <c r="D19" s="395"/>
      <c r="E19" s="395"/>
      <c r="F19" s="395"/>
      <c r="G19" s="395"/>
      <c r="H19" s="395"/>
      <c r="I19" s="395"/>
      <c r="J19" s="395"/>
      <c r="K19" s="395"/>
      <c r="L19" s="395"/>
      <c r="M19" s="395"/>
      <c r="N19" s="395"/>
      <c r="O19" s="395"/>
      <c r="P19" s="395"/>
      <c r="Q19" s="395"/>
      <c r="R19" s="395"/>
      <c r="S19" s="395"/>
      <c r="T19" s="395"/>
      <c r="U19" s="395"/>
      <c r="V19" s="395"/>
    </row>
    <row r="20" spans="1:22">
      <c r="B20" s="395"/>
      <c r="C20" s="395"/>
      <c r="D20" s="395"/>
      <c r="E20" s="395"/>
      <c r="F20" s="395"/>
      <c r="G20" s="395"/>
      <c r="H20" s="395"/>
      <c r="I20" s="395"/>
      <c r="J20" s="395"/>
      <c r="K20" s="395"/>
      <c r="L20" s="395"/>
      <c r="M20" s="395"/>
      <c r="N20" s="395"/>
      <c r="O20" s="395"/>
      <c r="P20" s="395"/>
      <c r="Q20" s="395"/>
      <c r="R20" s="395"/>
      <c r="S20" s="395"/>
      <c r="T20" s="395"/>
      <c r="U20" s="395"/>
      <c r="V20" s="395"/>
    </row>
    <row r="21" spans="1:22">
      <c r="B21" s="395"/>
      <c r="C21" s="395"/>
      <c r="D21" s="395"/>
      <c r="E21" s="395"/>
      <c r="F21" s="395"/>
      <c r="G21" s="395"/>
      <c r="H21" s="395"/>
      <c r="I21" s="395"/>
      <c r="J21" s="395"/>
      <c r="K21" s="395"/>
      <c r="L21" s="395"/>
      <c r="M21" s="395"/>
      <c r="N21" s="395"/>
      <c r="O21" s="395"/>
      <c r="P21" s="395"/>
      <c r="Q21" s="395"/>
      <c r="R21" s="395"/>
      <c r="S21" s="395"/>
      <c r="T21" s="395"/>
      <c r="U21" s="395"/>
      <c r="V21" s="395"/>
    </row>
    <row r="22" spans="1:22" ht="13.9" customHeight="1"/>
    <row r="23" spans="1:22">
      <c r="A23" s="61" t="s">
        <v>33</v>
      </c>
      <c r="I23" s="61" t="s">
        <v>341</v>
      </c>
    </row>
    <row r="24" spans="1:22">
      <c r="I24" s="61" t="s">
        <v>222</v>
      </c>
    </row>
    <row r="25" spans="1:22" ht="16.149999999999999" customHeight="1"/>
    <row r="26" spans="1:22">
      <c r="A26" s="61" t="s">
        <v>87</v>
      </c>
      <c r="I26" s="263">
        <f>基本情報!E8</f>
        <v>0</v>
      </c>
      <c r="J26" s="264"/>
      <c r="K26" s="264"/>
      <c r="L26" s="264"/>
      <c r="M26" s="264"/>
      <c r="N26" s="264"/>
      <c r="O26" s="264"/>
      <c r="P26" s="264"/>
      <c r="Q26" s="264"/>
      <c r="R26" s="264"/>
      <c r="S26" s="264"/>
      <c r="T26" s="264"/>
      <c r="U26" s="264"/>
    </row>
    <row r="27" spans="1:22">
      <c r="H27" s="61" t="s">
        <v>89</v>
      </c>
      <c r="I27" s="263">
        <f>基本情報!E9</f>
        <v>0</v>
      </c>
      <c r="J27" s="265"/>
      <c r="K27" s="265"/>
      <c r="L27" s="265"/>
      <c r="M27" s="265"/>
      <c r="N27" s="265"/>
      <c r="O27" s="265"/>
      <c r="P27" s="265"/>
      <c r="Q27" s="265"/>
      <c r="R27" s="265"/>
      <c r="S27" s="265"/>
      <c r="T27" s="265"/>
      <c r="U27" s="265"/>
      <c r="V27" s="61" t="s">
        <v>90</v>
      </c>
    </row>
    <row r="28" spans="1:22" ht="16.149999999999999" customHeight="1"/>
    <row r="29" spans="1:22" ht="19.899999999999999" customHeight="1">
      <c r="A29" s="61" t="s">
        <v>129</v>
      </c>
      <c r="I29" s="428"/>
      <c r="J29" s="428"/>
      <c r="K29" s="428"/>
      <c r="L29" s="428"/>
      <c r="M29" s="428"/>
      <c r="N29" s="428"/>
      <c r="O29" s="428"/>
      <c r="P29" s="428"/>
      <c r="Q29" s="428"/>
      <c r="R29" s="428"/>
      <c r="S29" s="428"/>
      <c r="T29" s="428"/>
      <c r="U29" s="428"/>
      <c r="V29" s="428"/>
    </row>
    <row r="30" spans="1:22">
      <c r="I30" s="428"/>
      <c r="J30" s="428"/>
      <c r="K30" s="428"/>
      <c r="L30" s="428"/>
      <c r="M30" s="428"/>
      <c r="N30" s="428"/>
      <c r="O30" s="428"/>
      <c r="P30" s="428"/>
      <c r="Q30" s="428"/>
      <c r="R30" s="428"/>
      <c r="S30" s="428"/>
      <c r="T30" s="428"/>
      <c r="U30" s="428"/>
      <c r="V30" s="428"/>
    </row>
    <row r="31" spans="1:22">
      <c r="I31" s="428"/>
      <c r="J31" s="428"/>
      <c r="K31" s="428"/>
      <c r="L31" s="428"/>
      <c r="M31" s="428"/>
      <c r="N31" s="428"/>
      <c r="O31" s="428"/>
      <c r="P31" s="428"/>
      <c r="Q31" s="428"/>
      <c r="R31" s="428"/>
      <c r="S31" s="428"/>
      <c r="T31" s="428"/>
      <c r="U31" s="428"/>
      <c r="V31" s="428"/>
    </row>
    <row r="32" spans="1:22">
      <c r="I32" s="428"/>
      <c r="J32" s="428"/>
      <c r="K32" s="428"/>
      <c r="L32" s="428"/>
      <c r="M32" s="428"/>
      <c r="N32" s="428"/>
      <c r="O32" s="428"/>
      <c r="P32" s="428"/>
      <c r="Q32" s="428"/>
      <c r="R32" s="428"/>
      <c r="S32" s="428"/>
      <c r="T32" s="428"/>
      <c r="U32" s="428"/>
      <c r="V32" s="428"/>
    </row>
    <row r="33" spans="1:24">
      <c r="I33" s="428"/>
      <c r="J33" s="428"/>
      <c r="K33" s="428"/>
      <c r="L33" s="428"/>
      <c r="M33" s="428"/>
      <c r="N33" s="428"/>
      <c r="O33" s="428"/>
      <c r="P33" s="428"/>
      <c r="Q33" s="428"/>
      <c r="R33" s="428"/>
      <c r="S33" s="428"/>
      <c r="T33" s="428"/>
      <c r="U33" s="428"/>
      <c r="V33" s="428"/>
    </row>
    <row r="34" spans="1:24" ht="16.149999999999999" customHeight="1"/>
    <row r="35" spans="1:24">
      <c r="A35" s="61" t="s">
        <v>130</v>
      </c>
      <c r="I35" s="427" t="s">
        <v>112</v>
      </c>
      <c r="J35" s="427"/>
      <c r="K35" s="427"/>
      <c r="L35" s="427"/>
      <c r="M35" s="427"/>
      <c r="N35" s="427"/>
      <c r="O35" s="419" t="s">
        <v>131</v>
      </c>
      <c r="P35" s="419"/>
      <c r="Q35" s="427" t="s">
        <v>112</v>
      </c>
      <c r="R35" s="427"/>
      <c r="S35" s="427"/>
      <c r="T35" s="427"/>
      <c r="U35" s="427"/>
      <c r="V35" s="427"/>
      <c r="X35" s="61" t="s">
        <v>133</v>
      </c>
    </row>
    <row r="36" spans="1:24" ht="13.15" customHeight="1"/>
    <row r="37" spans="1:24">
      <c r="A37" s="61" t="s">
        <v>132</v>
      </c>
      <c r="I37" s="427" t="s">
        <v>112</v>
      </c>
      <c r="J37" s="427"/>
      <c r="K37" s="427"/>
      <c r="L37" s="427"/>
      <c r="M37" s="427"/>
      <c r="N37" s="427"/>
      <c r="X37" s="61" t="s">
        <v>134</v>
      </c>
    </row>
    <row r="39" spans="1:24">
      <c r="A39" s="168" t="s">
        <v>8</v>
      </c>
      <c r="B39" s="168"/>
      <c r="C39" s="168" t="s">
        <v>332</v>
      </c>
      <c r="D39" s="168"/>
      <c r="E39" s="168"/>
    </row>
  </sheetData>
  <sheetProtection algorithmName="SHA-512" hashValue="t3+RN3lrnNsQgYxwY0xtOt4AN8+8BtvcdnMREZBKO4ubP7xyMxAUyMcOUVHIgCX4slRwRBWTRsu0KWGTiXAn2g==" saltValue="GLZMPz/NkgslnovXS0QdZw=="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6:U26"/>
    <mergeCell ref="I37:N37"/>
    <mergeCell ref="B18:V21"/>
    <mergeCell ref="I29:V33"/>
    <mergeCell ref="I35:N35"/>
    <mergeCell ref="O35:P35"/>
    <mergeCell ref="Q35:V35"/>
    <mergeCell ref="I27:U27"/>
  </mergeCells>
  <phoneticPr fontId="3"/>
  <pageMargins left="0.7" right="0.7" top="0.75" bottom="0.52"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6" zoomScaleNormal="100" zoomScaleSheetLayoutView="100" workbookViewId="0">
      <selection activeCell="I6" sqref="I6:O6"/>
    </sheetView>
  </sheetViews>
  <sheetFormatPr defaultColWidth="3.375" defaultRowHeight="19.5"/>
  <cols>
    <col min="1" max="16384" width="3.375" style="61"/>
  </cols>
  <sheetData>
    <row r="1" spans="1:23">
      <c r="A1" s="60" t="s">
        <v>137</v>
      </c>
    </row>
    <row r="2" spans="1:23" ht="13.9" customHeight="1"/>
    <row r="3" spans="1:23">
      <c r="A3" s="432" t="s">
        <v>138</v>
      </c>
      <c r="B3" s="432"/>
      <c r="C3" s="432"/>
      <c r="D3" s="432"/>
      <c r="E3" s="432"/>
      <c r="F3" s="432"/>
      <c r="G3" s="432"/>
      <c r="H3" s="432"/>
      <c r="I3" s="432"/>
      <c r="J3" s="432"/>
      <c r="K3" s="432"/>
      <c r="L3" s="432"/>
      <c r="M3" s="432"/>
      <c r="N3" s="432"/>
      <c r="O3" s="432"/>
      <c r="P3" s="432"/>
      <c r="Q3" s="432"/>
      <c r="R3" s="432"/>
      <c r="S3" s="432"/>
      <c r="T3" s="432"/>
      <c r="U3" s="432"/>
      <c r="V3" s="432"/>
      <c r="W3" s="432"/>
    </row>
    <row r="4" spans="1:23">
      <c r="A4" s="432"/>
      <c r="B4" s="432"/>
      <c r="C4" s="432"/>
      <c r="D4" s="432"/>
      <c r="E4" s="432"/>
      <c r="F4" s="432"/>
      <c r="G4" s="432"/>
      <c r="H4" s="432"/>
      <c r="I4" s="432"/>
      <c r="J4" s="432"/>
      <c r="K4" s="432"/>
      <c r="L4" s="432"/>
      <c r="M4" s="432"/>
      <c r="N4" s="432"/>
      <c r="O4" s="432"/>
      <c r="P4" s="432"/>
      <c r="Q4" s="432"/>
      <c r="R4" s="432"/>
      <c r="S4" s="432"/>
      <c r="T4" s="432"/>
      <c r="U4" s="432"/>
      <c r="V4" s="432"/>
      <c r="W4" s="432"/>
    </row>
    <row r="5" spans="1:23" ht="14.45" customHeight="1"/>
    <row r="6" spans="1:23" ht="25.5">
      <c r="H6" s="85" t="s">
        <v>34</v>
      </c>
      <c r="I6" s="433"/>
      <c r="J6" s="433"/>
      <c r="K6" s="433"/>
      <c r="L6" s="433"/>
      <c r="M6" s="433"/>
      <c r="N6" s="433"/>
      <c r="O6" s="433"/>
      <c r="P6" s="86" t="s">
        <v>35</v>
      </c>
    </row>
    <row r="8" spans="1:23" ht="14.45" customHeight="1"/>
    <row r="9" spans="1:23">
      <c r="B9" s="61" t="s">
        <v>139</v>
      </c>
      <c r="C9" s="84"/>
      <c r="D9" s="84"/>
      <c r="E9" s="427" t="s">
        <v>112</v>
      </c>
      <c r="F9" s="427"/>
      <c r="G9" s="427"/>
      <c r="H9" s="427"/>
      <c r="I9" s="427"/>
      <c r="J9" s="427"/>
      <c r="K9" s="84" t="s">
        <v>203</v>
      </c>
      <c r="L9" s="84"/>
      <c r="M9" s="84"/>
      <c r="N9" s="429"/>
      <c r="O9" s="429"/>
      <c r="P9" s="84" t="s">
        <v>128</v>
      </c>
      <c r="Q9" s="84"/>
      <c r="R9" s="429"/>
      <c r="S9" s="429"/>
      <c r="T9" s="429"/>
      <c r="U9" s="84" t="s">
        <v>207</v>
      </c>
      <c r="V9" s="84"/>
      <c r="W9" s="84"/>
    </row>
    <row r="10" spans="1:23" ht="19.899999999999999" customHeight="1">
      <c r="B10" s="434" t="s">
        <v>206</v>
      </c>
      <c r="C10" s="434"/>
      <c r="D10" s="434"/>
      <c r="E10" s="434"/>
      <c r="F10" s="434"/>
      <c r="G10" s="434"/>
      <c r="H10" s="434"/>
      <c r="I10" s="434"/>
      <c r="J10" s="434"/>
      <c r="K10" s="434"/>
      <c r="L10" s="434"/>
      <c r="M10" s="434"/>
      <c r="N10" s="434"/>
      <c r="O10" s="434"/>
      <c r="P10" s="434"/>
      <c r="Q10" s="434"/>
      <c r="R10" s="434"/>
      <c r="S10" s="434"/>
      <c r="T10" s="434"/>
      <c r="U10" s="434"/>
      <c r="V10" s="434"/>
      <c r="W10" s="434"/>
    </row>
    <row r="11" spans="1:23">
      <c r="B11" s="434"/>
      <c r="C11" s="434"/>
      <c r="D11" s="434"/>
      <c r="E11" s="434"/>
      <c r="F11" s="434"/>
      <c r="G11" s="434"/>
      <c r="H11" s="434"/>
      <c r="I11" s="434"/>
      <c r="J11" s="434"/>
      <c r="K11" s="434"/>
      <c r="L11" s="434"/>
      <c r="M11" s="434"/>
      <c r="N11" s="434"/>
      <c r="O11" s="434"/>
      <c r="P11" s="434"/>
      <c r="Q11" s="434"/>
      <c r="R11" s="434"/>
      <c r="S11" s="434"/>
      <c r="T11" s="434"/>
      <c r="U11" s="434"/>
      <c r="V11" s="434"/>
      <c r="W11" s="434"/>
    </row>
    <row r="12" spans="1:23" ht="13.9" customHeight="1"/>
    <row r="13" spans="1:23" ht="13.9" customHeight="1"/>
    <row r="14" spans="1:23">
      <c r="B14" s="61" t="s">
        <v>136</v>
      </c>
      <c r="G14" s="168" t="s">
        <v>335</v>
      </c>
      <c r="I14" s="61" t="s">
        <v>341</v>
      </c>
    </row>
    <row r="15" spans="1:23">
      <c r="I15" s="61" t="s">
        <v>222</v>
      </c>
    </row>
    <row r="16" spans="1:23" s="168" customFormat="1">
      <c r="B16" s="168" t="s">
        <v>334</v>
      </c>
      <c r="G16" s="168" t="s">
        <v>335</v>
      </c>
      <c r="I16" s="430">
        <f>基本情報!E8</f>
        <v>0</v>
      </c>
      <c r="J16" s="431"/>
      <c r="K16" s="431"/>
      <c r="L16" s="431"/>
      <c r="M16" s="431"/>
      <c r="N16" s="431"/>
      <c r="O16" s="431"/>
      <c r="P16" s="431"/>
      <c r="Q16" s="431"/>
      <c r="R16" s="431"/>
      <c r="S16" s="431"/>
      <c r="T16" s="431"/>
      <c r="U16" s="431"/>
      <c r="V16" s="431"/>
    </row>
    <row r="17" spans="1:24" s="168" customFormat="1">
      <c r="B17" s="179" t="s">
        <v>336</v>
      </c>
    </row>
    <row r="19" spans="1:24">
      <c r="C19" s="61" t="s">
        <v>135</v>
      </c>
    </row>
    <row r="21" spans="1:24">
      <c r="E21" s="427" t="s">
        <v>112</v>
      </c>
      <c r="F21" s="427"/>
      <c r="G21" s="427"/>
      <c r="H21" s="427"/>
      <c r="I21" s="427"/>
      <c r="J21" s="427"/>
      <c r="X21" s="62" t="s">
        <v>52</v>
      </c>
    </row>
    <row r="23" spans="1:24">
      <c r="B23" s="61" t="s">
        <v>29</v>
      </c>
    </row>
    <row r="24" spans="1:24">
      <c r="L24" s="168" t="s">
        <v>333</v>
      </c>
    </row>
    <row r="25" spans="1:24">
      <c r="L25" s="61" t="s">
        <v>85</v>
      </c>
      <c r="M25" s="63"/>
      <c r="N25" s="63"/>
      <c r="O25" s="65"/>
      <c r="P25" s="65"/>
      <c r="Q25" s="65"/>
      <c r="R25" s="65"/>
      <c r="S25" s="65"/>
      <c r="T25" s="65"/>
      <c r="U25" s="65"/>
      <c r="V25" s="65"/>
      <c r="W25" s="65"/>
      <c r="X25" s="42"/>
    </row>
    <row r="26" spans="1:24">
      <c r="M26" s="264" t="str">
        <f>IF(基本情報!E5="","",基本情報!E5)</f>
        <v/>
      </c>
      <c r="N26" s="264"/>
      <c r="O26" s="264"/>
      <c r="P26" s="264"/>
      <c r="Q26" s="264"/>
      <c r="R26" s="264"/>
      <c r="S26" s="264"/>
      <c r="T26" s="264"/>
      <c r="U26" s="264"/>
      <c r="V26" s="264"/>
      <c r="W26" s="264"/>
      <c r="X26" s="42"/>
    </row>
    <row r="27" spans="1:24">
      <c r="L27" s="61" t="s">
        <v>86</v>
      </c>
      <c r="M27" s="63"/>
      <c r="N27" s="63"/>
      <c r="O27" s="65"/>
      <c r="P27" s="65"/>
      <c r="Q27" s="65"/>
      <c r="R27" s="65"/>
      <c r="S27" s="65"/>
      <c r="T27" s="65"/>
      <c r="U27" s="65"/>
      <c r="V27" s="65"/>
      <c r="W27" s="65"/>
    </row>
    <row r="28" spans="1:24">
      <c r="M28" s="264" t="str">
        <f>IF(基本情報!E6="","",基本情報!E6)</f>
        <v/>
      </c>
      <c r="N28" s="264"/>
      <c r="O28" s="264"/>
      <c r="P28" s="264"/>
      <c r="Q28" s="264"/>
      <c r="R28" s="264"/>
      <c r="S28" s="264"/>
      <c r="T28" s="264"/>
      <c r="U28" s="264"/>
      <c r="V28" s="264"/>
      <c r="W28" s="264"/>
      <c r="X28" s="62"/>
    </row>
    <row r="29" spans="1:24">
      <c r="M29" s="263">
        <f>基本情報!E7</f>
        <v>0</v>
      </c>
      <c r="N29" s="264"/>
      <c r="O29" s="264"/>
      <c r="P29" s="264"/>
      <c r="Q29" s="264"/>
      <c r="R29" s="264"/>
      <c r="S29" s="264"/>
      <c r="T29" s="264"/>
      <c r="U29" s="264"/>
      <c r="V29" s="264"/>
      <c r="W29" s="264"/>
      <c r="X29" s="62"/>
    </row>
    <row r="30" spans="1:24" ht="14.45" customHeight="1">
      <c r="A30" s="87"/>
      <c r="B30" s="87"/>
      <c r="C30" s="87"/>
      <c r="D30" s="87"/>
      <c r="E30" s="87"/>
      <c r="F30" s="87"/>
      <c r="G30" s="87"/>
      <c r="H30" s="87"/>
      <c r="I30" s="87"/>
      <c r="J30" s="87"/>
      <c r="K30" s="87"/>
      <c r="L30" s="87"/>
      <c r="M30" s="87"/>
      <c r="N30" s="87"/>
      <c r="O30" s="87"/>
      <c r="P30" s="87"/>
      <c r="Q30" s="87"/>
      <c r="R30" s="87"/>
      <c r="S30" s="87"/>
      <c r="T30" s="87"/>
      <c r="U30" s="87"/>
      <c r="V30" s="87"/>
      <c r="W30" s="87"/>
    </row>
    <row r="31" spans="1:24" ht="15" customHeight="1"/>
    <row r="32" spans="1:24">
      <c r="B32" s="61" t="s">
        <v>140</v>
      </c>
    </row>
    <row r="33" spans="2:24">
      <c r="B33" s="453" t="s">
        <v>141</v>
      </c>
      <c r="C33" s="453"/>
      <c r="D33" s="453"/>
      <c r="E33" s="453"/>
      <c r="F33" s="453"/>
      <c r="G33" s="453"/>
      <c r="H33" s="453"/>
      <c r="I33" s="453"/>
      <c r="J33" s="453"/>
      <c r="K33" s="437">
        <f>基本情報!E18</f>
        <v>0</v>
      </c>
      <c r="L33" s="438"/>
      <c r="M33" s="438"/>
      <c r="N33" s="438"/>
      <c r="O33" s="438"/>
      <c r="P33" s="438"/>
      <c r="Q33" s="438"/>
      <c r="R33" s="438"/>
      <c r="S33" s="438"/>
      <c r="T33" s="438"/>
      <c r="U33" s="438"/>
      <c r="V33" s="439"/>
    </row>
    <row r="34" spans="2:24">
      <c r="B34" s="453"/>
      <c r="C34" s="453"/>
      <c r="D34" s="453"/>
      <c r="E34" s="453"/>
      <c r="F34" s="453"/>
      <c r="G34" s="453"/>
      <c r="H34" s="453"/>
      <c r="I34" s="453"/>
      <c r="J34" s="453"/>
      <c r="K34" s="440">
        <f>基本情報!E19</f>
        <v>0</v>
      </c>
      <c r="L34" s="441"/>
      <c r="M34" s="441"/>
      <c r="N34" s="441"/>
      <c r="O34" s="441"/>
      <c r="P34" s="441"/>
      <c r="Q34" s="441"/>
      <c r="R34" s="441"/>
      <c r="S34" s="441"/>
      <c r="T34" s="441"/>
      <c r="U34" s="441"/>
      <c r="V34" s="442"/>
      <c r="X34" s="160" t="s">
        <v>318</v>
      </c>
    </row>
    <row r="35" spans="2:24">
      <c r="B35" s="453" t="s">
        <v>142</v>
      </c>
      <c r="C35" s="453"/>
      <c r="D35" s="453"/>
      <c r="E35" s="453"/>
      <c r="F35" s="453"/>
      <c r="G35" s="453"/>
      <c r="H35" s="453"/>
      <c r="I35" s="453"/>
      <c r="J35" s="453"/>
      <c r="K35" s="449" t="s">
        <v>89</v>
      </c>
      <c r="L35" s="451">
        <f>基本情報!E20</f>
        <v>0</v>
      </c>
      <c r="M35" s="451"/>
      <c r="N35" s="451"/>
      <c r="O35" s="445" t="s">
        <v>90</v>
      </c>
      <c r="P35" s="445">
        <f>基本情報!I20</f>
        <v>0</v>
      </c>
      <c r="Q35" s="445"/>
      <c r="R35" s="445"/>
      <c r="S35" s="445"/>
      <c r="T35" s="445"/>
      <c r="U35" s="445"/>
      <c r="V35" s="446"/>
    </row>
    <row r="36" spans="2:24">
      <c r="B36" s="453"/>
      <c r="C36" s="453"/>
      <c r="D36" s="453"/>
      <c r="E36" s="453"/>
      <c r="F36" s="453"/>
      <c r="G36" s="453"/>
      <c r="H36" s="453"/>
      <c r="I36" s="453"/>
      <c r="J36" s="453"/>
      <c r="K36" s="450"/>
      <c r="L36" s="452"/>
      <c r="M36" s="452"/>
      <c r="N36" s="452"/>
      <c r="O36" s="447"/>
      <c r="P36" s="447"/>
      <c r="Q36" s="447"/>
      <c r="R36" s="447"/>
      <c r="S36" s="447"/>
      <c r="T36" s="447"/>
      <c r="U36" s="447"/>
      <c r="V36" s="448"/>
    </row>
    <row r="37" spans="2:24">
      <c r="B37" s="435" t="s">
        <v>143</v>
      </c>
      <c r="C37" s="436"/>
      <c r="D37" s="436"/>
      <c r="E37" s="436"/>
      <c r="F37" s="436"/>
      <c r="G37" s="436"/>
      <c r="H37" s="436"/>
      <c r="I37" s="436"/>
      <c r="J37" s="436"/>
      <c r="K37" s="88" t="s">
        <v>89</v>
      </c>
      <c r="L37" s="443">
        <f>基本情報!E21</f>
        <v>0</v>
      </c>
      <c r="M37" s="438"/>
      <c r="N37" s="438"/>
      <c r="O37" s="438"/>
      <c r="P37" s="438"/>
      <c r="Q37" s="438"/>
      <c r="R37" s="438"/>
      <c r="S37" s="438"/>
      <c r="T37" s="438"/>
      <c r="U37" s="438"/>
      <c r="V37" s="89" t="s">
        <v>90</v>
      </c>
    </row>
    <row r="38" spans="2:24">
      <c r="B38" s="436"/>
      <c r="C38" s="436"/>
      <c r="D38" s="436"/>
      <c r="E38" s="436"/>
      <c r="F38" s="436"/>
      <c r="G38" s="436"/>
      <c r="H38" s="436"/>
      <c r="I38" s="436"/>
      <c r="J38" s="436"/>
      <c r="K38" s="444">
        <f>基本情報!E22</f>
        <v>0</v>
      </c>
      <c r="L38" s="441"/>
      <c r="M38" s="441"/>
      <c r="N38" s="441"/>
      <c r="O38" s="441"/>
      <c r="P38" s="441"/>
      <c r="Q38" s="441"/>
      <c r="R38" s="441"/>
      <c r="S38" s="441"/>
      <c r="T38" s="441"/>
      <c r="U38" s="441"/>
      <c r="V38" s="442"/>
    </row>
  </sheetData>
  <sheetProtection algorithmName="SHA-512" hashValue="PSZ/YwMC7CSNidqU1peVqkWbejCx+KumR3YtFIg+OfAQmKXJ/gfUWK2pgPexR4Rz/bGGeMnwDTB+b/av5UQlEg==" saltValue="ETeCnzSpBiotN4xeKt8NmA==" spinCount="100000" sheet="1" selectLockedCells="1"/>
  <mergeCells count="22">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 ref="M29:W29"/>
    <mergeCell ref="E21:J21"/>
    <mergeCell ref="E9:J9"/>
    <mergeCell ref="N9:O9"/>
    <mergeCell ref="R9:T9"/>
    <mergeCell ref="I16:V16"/>
  </mergeCells>
  <phoneticPr fontId="3"/>
  <pageMargins left="0.7" right="0.7" top="0.75" bottom="0.52"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topLeftCell="A4" zoomScaleNormal="100" zoomScaleSheetLayoutView="100" workbookViewId="0">
      <selection activeCell="Q2" sqref="Q2:W2"/>
    </sheetView>
  </sheetViews>
  <sheetFormatPr defaultColWidth="3.375" defaultRowHeight="19.5"/>
  <cols>
    <col min="1" max="16384" width="3.375" style="61"/>
  </cols>
  <sheetData>
    <row r="1" spans="1:24">
      <c r="A1" s="60" t="s">
        <v>44</v>
      </c>
    </row>
    <row r="2" spans="1:24" ht="19.899999999999999" customHeight="1">
      <c r="Q2" s="266"/>
      <c r="R2" s="266"/>
      <c r="S2" s="266"/>
      <c r="T2" s="266"/>
      <c r="U2" s="266"/>
      <c r="V2" s="266"/>
      <c r="W2" s="266"/>
      <c r="X2" s="62" t="s">
        <v>60</v>
      </c>
    </row>
    <row r="3" spans="1:24">
      <c r="Q3" s="267" t="s">
        <v>112</v>
      </c>
      <c r="R3" s="266"/>
      <c r="S3" s="266"/>
      <c r="T3" s="266"/>
      <c r="U3" s="266"/>
      <c r="V3" s="266"/>
      <c r="W3" s="266"/>
      <c r="X3" s="62" t="s">
        <v>52</v>
      </c>
    </row>
    <row r="6" spans="1:24">
      <c r="B6" s="61" t="s">
        <v>29</v>
      </c>
    </row>
    <row r="8" spans="1:24">
      <c r="L8" s="61" t="s">
        <v>340</v>
      </c>
      <c r="X8" s="42"/>
    </row>
    <row r="9" spans="1:24">
      <c r="L9" s="61" t="s">
        <v>85</v>
      </c>
      <c r="M9" s="63"/>
      <c r="N9" s="63"/>
      <c r="O9" s="64"/>
      <c r="P9" s="64"/>
      <c r="Q9" s="64"/>
      <c r="R9" s="64"/>
      <c r="S9" s="64"/>
      <c r="T9" s="64"/>
      <c r="U9" s="64"/>
      <c r="V9" s="64"/>
      <c r="W9" s="64"/>
      <c r="X9" s="42"/>
    </row>
    <row r="10" spans="1:24">
      <c r="M10" s="264" t="str">
        <f>IF(基本情報!E5="","",基本情報!E5)</f>
        <v/>
      </c>
      <c r="N10" s="264"/>
      <c r="O10" s="264"/>
      <c r="P10" s="264"/>
      <c r="Q10" s="264"/>
      <c r="R10" s="264"/>
      <c r="S10" s="264"/>
      <c r="T10" s="264"/>
      <c r="U10" s="264"/>
      <c r="V10" s="264"/>
      <c r="W10" s="264"/>
      <c r="X10" s="42"/>
    </row>
    <row r="11" spans="1:24">
      <c r="L11" s="61" t="s">
        <v>86</v>
      </c>
      <c r="M11" s="63"/>
      <c r="N11" s="63"/>
      <c r="O11" s="64"/>
      <c r="P11" s="64"/>
      <c r="Q11" s="64"/>
      <c r="R11" s="64"/>
      <c r="S11" s="64"/>
      <c r="T11" s="64"/>
      <c r="U11" s="64"/>
      <c r="V11" s="64"/>
      <c r="W11" s="64"/>
    </row>
    <row r="12" spans="1:24">
      <c r="M12" s="264" t="str">
        <f>IF(基本情報!E6="","",基本情報!E6)</f>
        <v/>
      </c>
      <c r="N12" s="264"/>
      <c r="O12" s="264"/>
      <c r="P12" s="264"/>
      <c r="Q12" s="264"/>
      <c r="R12" s="264"/>
      <c r="S12" s="264"/>
      <c r="T12" s="264"/>
      <c r="U12" s="264"/>
      <c r="V12" s="264"/>
      <c r="W12" s="264"/>
      <c r="X12" s="62"/>
    </row>
    <row r="13" spans="1:24">
      <c r="M13" s="263">
        <f>基本情報!E7</f>
        <v>0</v>
      </c>
      <c r="N13" s="423"/>
      <c r="O13" s="423"/>
      <c r="P13" s="423"/>
      <c r="Q13" s="423"/>
      <c r="R13" s="423"/>
      <c r="S13" s="423"/>
      <c r="T13" s="423"/>
      <c r="U13" s="423"/>
      <c r="V13" s="423"/>
      <c r="W13" s="423"/>
      <c r="X13" s="62"/>
    </row>
    <row r="16" spans="1:24">
      <c r="A16" s="268" t="s">
        <v>45</v>
      </c>
      <c r="B16" s="268"/>
      <c r="C16" s="268"/>
      <c r="D16" s="268"/>
      <c r="E16" s="268"/>
      <c r="F16" s="268"/>
      <c r="G16" s="268"/>
      <c r="H16" s="268"/>
      <c r="I16" s="268"/>
      <c r="J16" s="268"/>
      <c r="K16" s="268"/>
      <c r="L16" s="268"/>
      <c r="M16" s="268"/>
      <c r="N16" s="268"/>
      <c r="O16" s="268"/>
      <c r="P16" s="268"/>
      <c r="Q16" s="268"/>
      <c r="R16" s="268"/>
      <c r="S16" s="268"/>
      <c r="T16" s="268"/>
      <c r="U16" s="268"/>
      <c r="V16" s="268"/>
      <c r="W16" s="268"/>
    </row>
    <row r="19" spans="1:22">
      <c r="B19" s="61" t="s">
        <v>46</v>
      </c>
    </row>
    <row r="20" spans="1:22">
      <c r="B20" s="61" t="s">
        <v>47</v>
      </c>
    </row>
    <row r="22" spans="1:22">
      <c r="A22" s="61" t="s">
        <v>33</v>
      </c>
      <c r="I22" s="61" t="s">
        <v>341</v>
      </c>
    </row>
    <row r="23" spans="1:22">
      <c r="I23" s="61" t="s">
        <v>222</v>
      </c>
    </row>
    <row r="25" spans="1:22">
      <c r="A25" s="61" t="s">
        <v>87</v>
      </c>
      <c r="I25" s="263">
        <f>基本情報!E8</f>
        <v>0</v>
      </c>
      <c r="J25" s="264"/>
      <c r="K25" s="264"/>
      <c r="L25" s="264"/>
      <c r="M25" s="264"/>
      <c r="N25" s="264"/>
      <c r="O25" s="264"/>
      <c r="P25" s="264"/>
      <c r="Q25" s="264"/>
      <c r="R25" s="264"/>
      <c r="S25" s="264"/>
      <c r="T25" s="264"/>
      <c r="U25" s="264"/>
    </row>
    <row r="26" spans="1:22">
      <c r="H26" s="61" t="s">
        <v>89</v>
      </c>
      <c r="I26" s="263">
        <f>基本情報!E9</f>
        <v>0</v>
      </c>
      <c r="J26" s="265"/>
      <c r="K26" s="265"/>
      <c r="L26" s="265"/>
      <c r="M26" s="265"/>
      <c r="N26" s="265"/>
      <c r="O26" s="265"/>
      <c r="P26" s="265"/>
      <c r="Q26" s="265"/>
      <c r="R26" s="265"/>
      <c r="S26" s="265"/>
      <c r="T26" s="265"/>
      <c r="U26" s="265"/>
      <c r="V26" s="61" t="s">
        <v>90</v>
      </c>
    </row>
    <row r="27" spans="1:22">
      <c r="I27" s="66"/>
      <c r="J27" s="64"/>
      <c r="K27" s="64"/>
      <c r="L27" s="64"/>
      <c r="M27" s="64"/>
      <c r="N27" s="64"/>
      <c r="O27" s="64"/>
      <c r="P27" s="64"/>
      <c r="Q27" s="64"/>
      <c r="R27" s="64"/>
      <c r="S27" s="64"/>
      <c r="T27" s="64"/>
      <c r="U27" s="64"/>
    </row>
    <row r="28" spans="1:22">
      <c r="A28" s="61" t="s">
        <v>36</v>
      </c>
      <c r="I28" s="61" t="s">
        <v>37</v>
      </c>
    </row>
    <row r="30" spans="1:22">
      <c r="A30" s="168" t="s">
        <v>337</v>
      </c>
      <c r="B30" s="168"/>
      <c r="C30" s="168" t="s">
        <v>332</v>
      </c>
      <c r="D30" s="168"/>
      <c r="E30" s="168"/>
      <c r="F30" s="168"/>
    </row>
  </sheetData>
  <sheetProtection algorithmName="SHA-512" hashValue="bVDDzVbeOcGYWjAWcYK55i+wUOPK3lHbCOcWak6ACpc9oTuX6unB1GCKLBMj9fDpID0zGZzw1QoVRXhlV2BYIg==" saltValue="IagBBm9/Vop3qRdmlT8U7w==" spinCount="100000" sheet="1" selectLockedCells="1"/>
  <mergeCells count="8">
    <mergeCell ref="I25:U25"/>
    <mergeCell ref="I26:U26"/>
    <mergeCell ref="Q2:W2"/>
    <mergeCell ref="Q3:W3"/>
    <mergeCell ref="A16:W16"/>
    <mergeCell ref="M10:W10"/>
    <mergeCell ref="M12:W12"/>
    <mergeCell ref="M13:W13"/>
  </mergeCells>
  <phoneticPr fontId="3"/>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9"/>
  <sheetViews>
    <sheetView view="pageBreakPreview" topLeftCell="A7" zoomScale="70" zoomScaleNormal="100" zoomScaleSheetLayoutView="70" workbookViewId="0">
      <selection activeCell="E11" sqref="E11:G11"/>
    </sheetView>
  </sheetViews>
  <sheetFormatPr defaultColWidth="8.75" defaultRowHeight="18.75"/>
  <cols>
    <col min="1" max="1" width="2.5" style="6" customWidth="1"/>
    <col min="2" max="2" width="39.375" style="6" customWidth="1"/>
    <col min="3" max="12" width="13.625" style="6" customWidth="1"/>
    <col min="13" max="13" width="0" style="6" hidden="1" customWidth="1"/>
    <col min="14" max="14" width="15.25" style="6" hidden="1" customWidth="1"/>
    <col min="15" max="15" width="24.25" style="6" hidden="1" customWidth="1"/>
    <col min="16" max="16384" width="8.75" style="6"/>
  </cols>
  <sheetData>
    <row r="1" spans="2:15" ht="21.6" customHeight="1">
      <c r="B1" s="6" t="s">
        <v>201</v>
      </c>
    </row>
    <row r="2" spans="2:15" ht="39.950000000000003" customHeight="1">
      <c r="B2" s="270" t="s">
        <v>347</v>
      </c>
      <c r="C2" s="270"/>
      <c r="D2" s="270"/>
      <c r="E2" s="270"/>
      <c r="F2" s="270"/>
      <c r="G2" s="270"/>
      <c r="H2" s="270"/>
      <c r="I2" s="270"/>
      <c r="J2" s="270"/>
      <c r="K2" s="270"/>
      <c r="L2" s="270"/>
    </row>
    <row r="3" spans="2:15" ht="13.9" customHeight="1">
      <c r="B3" s="45"/>
    </row>
    <row r="4" spans="2:15" ht="30" customHeight="1">
      <c r="G4" s="46" t="s">
        <v>91</v>
      </c>
      <c r="H4" s="271">
        <f>基本情報!E8</f>
        <v>0</v>
      </c>
      <c r="I4" s="272"/>
      <c r="J4" s="272"/>
      <c r="K4" s="272"/>
    </row>
    <row r="5" spans="2:15" ht="25.9" customHeight="1" thickBot="1">
      <c r="L5" s="44" t="s">
        <v>18</v>
      </c>
    </row>
    <row r="6" spans="2:15" ht="56.25">
      <c r="B6" s="273" t="s">
        <v>27</v>
      </c>
      <c r="C6" s="47" t="s">
        <v>0</v>
      </c>
      <c r="D6" s="48" t="s">
        <v>1</v>
      </c>
      <c r="E6" s="47" t="s">
        <v>2</v>
      </c>
      <c r="F6" s="48" t="s">
        <v>20</v>
      </c>
      <c r="G6" s="47" t="s">
        <v>4</v>
      </c>
      <c r="H6" s="48" t="s">
        <v>5</v>
      </c>
      <c r="I6" s="47" t="s">
        <v>6</v>
      </c>
      <c r="J6" s="48" t="s">
        <v>7</v>
      </c>
      <c r="K6" s="49" t="s">
        <v>21</v>
      </c>
      <c r="L6" s="50" t="s">
        <v>22</v>
      </c>
    </row>
    <row r="7" spans="2:15" ht="39.950000000000003" customHeight="1" thickBot="1">
      <c r="B7" s="274"/>
      <c r="C7" s="51" t="s">
        <v>9</v>
      </c>
      <c r="D7" s="51" t="s">
        <v>10</v>
      </c>
      <c r="E7" s="51" t="s">
        <v>17</v>
      </c>
      <c r="F7" s="51" t="s">
        <v>11</v>
      </c>
      <c r="G7" s="52" t="s">
        <v>12</v>
      </c>
      <c r="H7" s="52" t="s">
        <v>13</v>
      </c>
      <c r="I7" s="52" t="s">
        <v>14</v>
      </c>
      <c r="J7" s="52" t="s">
        <v>15</v>
      </c>
      <c r="K7" s="52" t="s">
        <v>23</v>
      </c>
      <c r="L7" s="53" t="s">
        <v>24</v>
      </c>
      <c r="N7" s="6" t="s">
        <v>78</v>
      </c>
      <c r="O7" t="s">
        <v>369</v>
      </c>
    </row>
    <row r="8" spans="2:15" ht="39.950000000000003" customHeight="1">
      <c r="B8" s="54" t="s">
        <v>188</v>
      </c>
      <c r="C8" s="199">
        <f>'別紙2-4'!H9</f>
        <v>0</v>
      </c>
      <c r="D8" s="200">
        <v>0</v>
      </c>
      <c r="E8" s="199">
        <f>C8-D8</f>
        <v>0</v>
      </c>
      <c r="F8" s="199">
        <f>E8</f>
        <v>0</v>
      </c>
      <c r="G8" s="199">
        <f>N8*'別紙2-4'!M9</f>
        <v>0</v>
      </c>
      <c r="H8" s="201">
        <f>MIN(E8,F8,G8)</f>
        <v>0</v>
      </c>
      <c r="I8" s="202"/>
      <c r="J8" s="202"/>
      <c r="K8" s="202"/>
      <c r="L8" s="202"/>
      <c r="N8" s="55">
        <v>133000</v>
      </c>
      <c r="O8" s="83">
        <f>'別紙2-4附表（購入物品一覧）'!J6</f>
        <v>0</v>
      </c>
    </row>
    <row r="9" spans="2:15" ht="39.950000000000003" customHeight="1">
      <c r="B9" s="56" t="s">
        <v>184</v>
      </c>
      <c r="C9" s="199">
        <f>'別紙2-4'!H10</f>
        <v>0</v>
      </c>
      <c r="D9" s="200">
        <v>0</v>
      </c>
      <c r="E9" s="199">
        <f t="shared" ref="E9:E16" si="0">C9-D9</f>
        <v>0</v>
      </c>
      <c r="F9" s="199">
        <f t="shared" ref="F9:F16" si="1">E9</f>
        <v>0</v>
      </c>
      <c r="G9" s="199">
        <f>N9*'別紙2-4'!M10</f>
        <v>0</v>
      </c>
      <c r="H9" s="201">
        <f>MIN(MIN(E9,F9,O9),G9)</f>
        <v>0</v>
      </c>
      <c r="I9" s="203"/>
      <c r="J9" s="203"/>
      <c r="K9" s="203"/>
      <c r="L9" s="203"/>
      <c r="M9" t="s">
        <v>360</v>
      </c>
      <c r="N9" s="55">
        <v>5000000</v>
      </c>
      <c r="O9" s="83">
        <f>'別紙2-4附表（購入物品一覧）'!J7</f>
        <v>0</v>
      </c>
    </row>
    <row r="10" spans="2:15" ht="39.950000000000003" customHeight="1">
      <c r="B10" s="56" t="s">
        <v>185</v>
      </c>
      <c r="C10" s="199">
        <f>'別紙2-4'!H11</f>
        <v>0</v>
      </c>
      <c r="D10" s="200">
        <v>0</v>
      </c>
      <c r="E10" s="199">
        <f t="shared" si="0"/>
        <v>0</v>
      </c>
      <c r="F10" s="199">
        <f t="shared" si="1"/>
        <v>0</v>
      </c>
      <c r="G10" s="199">
        <f>N10*'別紙2-4'!M11</f>
        <v>0</v>
      </c>
      <c r="H10" s="201">
        <f t="shared" ref="H10:H15" si="2">MIN(E10,F10,G10)</f>
        <v>0</v>
      </c>
      <c r="I10" s="203"/>
      <c r="J10" s="203"/>
      <c r="K10" s="203"/>
      <c r="L10" s="203"/>
      <c r="N10" s="55">
        <v>3600</v>
      </c>
      <c r="O10" s="83"/>
    </row>
    <row r="11" spans="2:15" ht="39.950000000000003" customHeight="1">
      <c r="B11" s="57" t="s">
        <v>186</v>
      </c>
      <c r="C11" s="199">
        <f>'別紙2-4'!H12</f>
        <v>0</v>
      </c>
      <c r="D11" s="200">
        <v>0</v>
      </c>
      <c r="E11" s="199">
        <f t="shared" si="0"/>
        <v>0</v>
      </c>
      <c r="F11" s="199">
        <f t="shared" si="1"/>
        <v>0</v>
      </c>
      <c r="G11" s="199">
        <f>N11*'別紙2-4'!M12</f>
        <v>0</v>
      </c>
      <c r="H11" s="201">
        <f t="shared" si="2"/>
        <v>0</v>
      </c>
      <c r="I11" s="203"/>
      <c r="J11" s="203"/>
      <c r="K11" s="203"/>
      <c r="L11" s="203"/>
      <c r="N11" s="55">
        <v>4320000</v>
      </c>
      <c r="O11" s="83">
        <f>'別紙2-4附表（購入物品一覧）'!J8</f>
        <v>0</v>
      </c>
    </row>
    <row r="12" spans="2:15" ht="39.950000000000003" customHeight="1">
      <c r="B12" s="57" t="s">
        <v>59</v>
      </c>
      <c r="C12" s="199">
        <f>'別紙2-4'!H13</f>
        <v>0</v>
      </c>
      <c r="D12" s="200">
        <v>0</v>
      </c>
      <c r="E12" s="199">
        <f t="shared" si="0"/>
        <v>0</v>
      </c>
      <c r="F12" s="199">
        <f t="shared" si="1"/>
        <v>0</v>
      </c>
      <c r="G12" s="199">
        <f>N12*'別紙2-4'!M13</f>
        <v>0</v>
      </c>
      <c r="H12" s="201">
        <f t="shared" ref="H12:H13" si="3">MIN(MIN(E12,F12,O12),G12)</f>
        <v>0</v>
      </c>
      <c r="I12" s="203"/>
      <c r="J12" s="203"/>
      <c r="K12" s="203"/>
      <c r="L12" s="203"/>
      <c r="M12" t="s">
        <v>360</v>
      </c>
      <c r="N12" s="55">
        <v>51400</v>
      </c>
      <c r="O12" s="83">
        <f>'別紙2-4附表（購入物品一覧）'!J9</f>
        <v>0</v>
      </c>
    </row>
    <row r="13" spans="2:15" ht="39.950000000000003" customHeight="1">
      <c r="B13" s="57" t="s">
        <v>187</v>
      </c>
      <c r="C13" s="199">
        <f>'別紙2-4'!H14</f>
        <v>0</v>
      </c>
      <c r="D13" s="200">
        <v>0</v>
      </c>
      <c r="E13" s="199">
        <f t="shared" si="0"/>
        <v>0</v>
      </c>
      <c r="F13" s="199">
        <f t="shared" si="1"/>
        <v>0</v>
      </c>
      <c r="G13" s="199">
        <f>N13*'別紙2-4'!M14</f>
        <v>0</v>
      </c>
      <c r="H13" s="201">
        <f t="shared" si="3"/>
        <v>0</v>
      </c>
      <c r="I13" s="203"/>
      <c r="J13" s="203"/>
      <c r="K13" s="203"/>
      <c r="L13" s="203"/>
      <c r="M13" t="s">
        <v>360</v>
      </c>
      <c r="N13" s="55">
        <v>21000000</v>
      </c>
      <c r="O13" s="83">
        <f>'別紙2-4附表（購入物品一覧）'!J10</f>
        <v>0</v>
      </c>
    </row>
    <row r="14" spans="2:15" ht="39.950000000000003" customHeight="1">
      <c r="B14" s="57" t="s">
        <v>351</v>
      </c>
      <c r="C14" s="199">
        <f>'別紙2-4'!H15+'別紙2-4'!H16</f>
        <v>0</v>
      </c>
      <c r="D14" s="200">
        <v>0</v>
      </c>
      <c r="E14" s="199">
        <f t="shared" si="0"/>
        <v>0</v>
      </c>
      <c r="F14" s="199">
        <f t="shared" si="1"/>
        <v>0</v>
      </c>
      <c r="G14" s="199">
        <f>F14</f>
        <v>0</v>
      </c>
      <c r="H14" s="201">
        <f t="shared" si="2"/>
        <v>0</v>
      </c>
      <c r="I14" s="203"/>
      <c r="J14" s="203"/>
      <c r="K14" s="203"/>
      <c r="L14" s="203"/>
      <c r="N14" s="55"/>
      <c r="O14" s="83"/>
    </row>
    <row r="15" spans="2:15" ht="39.950000000000003" customHeight="1">
      <c r="B15" s="57" t="s">
        <v>182</v>
      </c>
      <c r="C15" s="199">
        <f>'別紙2-4'!H17</f>
        <v>0</v>
      </c>
      <c r="D15" s="200">
        <v>0</v>
      </c>
      <c r="E15" s="199">
        <f t="shared" si="0"/>
        <v>0</v>
      </c>
      <c r="F15" s="199">
        <f t="shared" si="1"/>
        <v>0</v>
      </c>
      <c r="G15" s="199">
        <f>IF(C15&gt;0,N15,0)</f>
        <v>0</v>
      </c>
      <c r="H15" s="201">
        <f t="shared" si="2"/>
        <v>0</v>
      </c>
      <c r="I15" s="203"/>
      <c r="J15" s="203"/>
      <c r="K15" s="203"/>
      <c r="L15" s="203"/>
      <c r="N15" s="55">
        <v>905000</v>
      </c>
      <c r="O15" s="83">
        <f>'別紙2-4附表（購入物品一覧）'!J12</f>
        <v>0</v>
      </c>
    </row>
    <row r="16" spans="2:15" ht="39.950000000000003" customHeight="1" thickBot="1">
      <c r="B16" s="58" t="s">
        <v>183</v>
      </c>
      <c r="C16" s="199">
        <f>'別紙2-4'!H18</f>
        <v>0</v>
      </c>
      <c r="D16" s="200">
        <v>0</v>
      </c>
      <c r="E16" s="199">
        <f t="shared" si="0"/>
        <v>0</v>
      </c>
      <c r="F16" s="199">
        <f t="shared" si="1"/>
        <v>0</v>
      </c>
      <c r="G16" s="199">
        <f>N16*'別紙2-4'!M18</f>
        <v>0</v>
      </c>
      <c r="H16" s="204">
        <f>MIN(MIN(E16,F16,O16),G16)</f>
        <v>0</v>
      </c>
      <c r="I16" s="203"/>
      <c r="J16" s="203"/>
      <c r="K16" s="203"/>
      <c r="L16" s="203"/>
      <c r="M16" t="s">
        <v>360</v>
      </c>
      <c r="N16" s="55">
        <v>205000</v>
      </c>
      <c r="O16" s="83">
        <f>'別紙2-4附表（購入物品一覧）'!J13</f>
        <v>0</v>
      </c>
    </row>
    <row r="17" spans="2:12" ht="39.950000000000003" customHeight="1" thickTop="1" thickBot="1">
      <c r="B17" s="59" t="s">
        <v>26</v>
      </c>
      <c r="C17" s="205">
        <f t="shared" ref="C17:H17" si="4">SUM(C8:C16)</f>
        <v>0</v>
      </c>
      <c r="D17" s="205">
        <f t="shared" si="4"/>
        <v>0</v>
      </c>
      <c r="E17" s="205">
        <f t="shared" si="4"/>
        <v>0</v>
      </c>
      <c r="F17" s="205">
        <f t="shared" si="4"/>
        <v>0</v>
      </c>
      <c r="G17" s="205">
        <f t="shared" si="4"/>
        <v>0</v>
      </c>
      <c r="H17" s="205">
        <f t="shared" si="4"/>
        <v>0</v>
      </c>
      <c r="I17" s="205">
        <f>ROUNDDOWN(H17,-3)</f>
        <v>0</v>
      </c>
      <c r="J17" s="205">
        <f>I17</f>
        <v>0</v>
      </c>
      <c r="K17" s="222"/>
      <c r="L17" s="205">
        <f>J17-K17</f>
        <v>0</v>
      </c>
    </row>
    <row r="18" spans="2:12" ht="39.950000000000003" customHeight="1">
      <c r="B18" s="6" t="s">
        <v>16</v>
      </c>
    </row>
    <row r="19" spans="2:12" ht="39.950000000000003" customHeight="1">
      <c r="B19" s="6" t="s">
        <v>19</v>
      </c>
    </row>
  </sheetData>
  <sheetProtection algorithmName="SHA-512" hashValue="1At85Rqm301pL1PZGG0egaK0rX3PXnu5L3n86sVH5VwXGTfgmASDv83MGHQsQoKE+6PS3nwKMU270InIarNnHg==" saltValue="Q7xZTsBa9K7txG7ACrb2zg==" spinCount="100000" sheet="1" selectLockedCells="1"/>
  <mergeCells count="3">
    <mergeCell ref="B6:B7"/>
    <mergeCell ref="B2:L2"/>
    <mergeCell ref="H4:K4"/>
  </mergeCells>
  <phoneticPr fontId="3"/>
  <pageMargins left="0.7" right="0.46" top="0.75" bottom="0.67" header="0.3" footer="0.3"/>
  <pageSetup paperSize="9" scale="6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36D-5BA1-4AC3-888B-20E5CC21269A}">
  <sheetPr>
    <tabColor rgb="FFFFC000"/>
    <pageSetUpPr fitToPage="1"/>
  </sheetPr>
  <dimension ref="A1:P30"/>
  <sheetViews>
    <sheetView showGridLines="0" view="pageBreakPreview" topLeftCell="F7" zoomScale="85" zoomScaleNormal="85" zoomScaleSheetLayoutView="85" workbookViewId="0">
      <selection activeCell="B11" sqref="B11:G11"/>
    </sheetView>
  </sheetViews>
  <sheetFormatPr defaultRowHeight="18.75"/>
  <cols>
    <col min="1" max="1" width="2.25" customWidth="1"/>
    <col min="2" max="8" width="15.25" customWidth="1"/>
    <col min="9" max="19" width="10.375" customWidth="1"/>
    <col min="20" max="24" width="15.25" customWidth="1"/>
  </cols>
  <sheetData>
    <row r="1" spans="1:16">
      <c r="A1" s="120"/>
      <c r="B1" s="6" t="s">
        <v>200</v>
      </c>
      <c r="C1" s="129"/>
      <c r="D1" s="129"/>
    </row>
    <row r="2" spans="1:16">
      <c r="A2" s="120"/>
      <c r="B2" s="41" t="s">
        <v>348</v>
      </c>
      <c r="C2" s="130"/>
      <c r="D2" s="119"/>
    </row>
    <row r="3" spans="1:16" ht="27.6" customHeight="1">
      <c r="A3" s="120"/>
      <c r="B3" s="130"/>
      <c r="C3" s="130"/>
      <c r="D3" s="119"/>
    </row>
    <row r="4" spans="1:16">
      <c r="A4" s="120"/>
      <c r="B4" s="130"/>
      <c r="J4" s="131" t="s">
        <v>91</v>
      </c>
      <c r="K4" s="285">
        <f>基本情報!E8</f>
        <v>0</v>
      </c>
      <c r="L4" s="286"/>
      <c r="M4" s="286"/>
      <c r="N4" s="286"/>
      <c r="O4" s="131"/>
      <c r="P4" s="131"/>
    </row>
    <row r="5" spans="1:16" ht="20.45" customHeight="1">
      <c r="A5" s="120"/>
      <c r="B5" s="129"/>
      <c r="J5" s="129"/>
      <c r="K5" s="129"/>
      <c r="L5" s="129"/>
      <c r="M5" s="129"/>
      <c r="N5" s="129"/>
      <c r="O5" s="129"/>
      <c r="P5" s="129"/>
    </row>
    <row r="6" spans="1:16" ht="18" customHeight="1">
      <c r="A6" s="120"/>
      <c r="B6" s="287" t="s">
        <v>53</v>
      </c>
      <c r="C6" s="288"/>
      <c r="D6" s="288"/>
      <c r="E6" s="289"/>
      <c r="F6" s="293" t="s">
        <v>54</v>
      </c>
      <c r="G6" s="293"/>
      <c r="H6" s="294" t="s">
        <v>271</v>
      </c>
      <c r="I6" s="296" t="s">
        <v>272</v>
      </c>
      <c r="J6" s="297"/>
      <c r="K6" s="297"/>
      <c r="L6" s="297"/>
      <c r="M6" s="297"/>
      <c r="N6" s="298"/>
    </row>
    <row r="7" spans="1:16">
      <c r="A7" s="120"/>
      <c r="B7" s="290"/>
      <c r="C7" s="291"/>
      <c r="D7" s="291"/>
      <c r="E7" s="292"/>
      <c r="F7" s="294"/>
      <c r="G7" s="294"/>
      <c r="H7" s="295"/>
      <c r="I7" s="299"/>
      <c r="J7" s="300"/>
      <c r="K7" s="300"/>
      <c r="L7" s="300"/>
      <c r="M7" s="300"/>
      <c r="N7" s="301"/>
    </row>
    <row r="8" spans="1:16">
      <c r="A8" s="120"/>
      <c r="B8" s="281"/>
      <c r="C8" s="282"/>
      <c r="D8" s="282"/>
      <c r="E8" s="283"/>
      <c r="F8" s="284"/>
      <c r="G8" s="284"/>
      <c r="H8" s="132" t="s">
        <v>57</v>
      </c>
      <c r="I8" s="281"/>
      <c r="J8" s="282"/>
      <c r="K8" s="282"/>
      <c r="L8" s="282"/>
      <c r="M8" s="133"/>
      <c r="N8" s="134"/>
    </row>
    <row r="9" spans="1:16" ht="43.9" customHeight="1">
      <c r="A9" s="120"/>
      <c r="B9" s="275" t="s">
        <v>189</v>
      </c>
      <c r="C9" s="275"/>
      <c r="D9" s="275"/>
      <c r="E9" s="275"/>
      <c r="F9" s="280" t="s">
        <v>224</v>
      </c>
      <c r="G9" s="280"/>
      <c r="H9" s="102">
        <f>'別紙2-4附表（購入物品一覧）'!E6</f>
        <v>0</v>
      </c>
      <c r="I9" s="278" t="s">
        <v>225</v>
      </c>
      <c r="J9" s="279"/>
      <c r="K9" s="279"/>
      <c r="L9" s="279"/>
      <c r="M9" s="207"/>
      <c r="N9" s="135" t="s">
        <v>223</v>
      </c>
    </row>
    <row r="10" spans="1:16" ht="43.9" customHeight="1">
      <c r="A10" s="120"/>
      <c r="B10" s="275" t="s">
        <v>190</v>
      </c>
      <c r="C10" s="276"/>
      <c r="D10" s="276"/>
      <c r="E10" s="276"/>
      <c r="F10" s="280" t="s">
        <v>306</v>
      </c>
      <c r="G10" s="280"/>
      <c r="H10" s="102">
        <f>'別紙2-4附表（購入物品一覧）'!E7</f>
        <v>0</v>
      </c>
      <c r="I10" s="278" t="s">
        <v>276</v>
      </c>
      <c r="J10" s="279"/>
      <c r="K10" s="279"/>
      <c r="L10" s="279"/>
      <c r="M10" s="208">
        <f>SUMIF('別紙2-4附表（購入物品一覧）'!A:A,"（２）",'別紙2-4附表（購入物品一覧）'!F:F)</f>
        <v>0</v>
      </c>
      <c r="N10" s="135" t="s">
        <v>277</v>
      </c>
    </row>
    <row r="11" spans="1:16" ht="43.9" customHeight="1">
      <c r="A11" s="120"/>
      <c r="B11" s="275" t="s">
        <v>77</v>
      </c>
      <c r="C11" s="276"/>
      <c r="D11" s="276"/>
      <c r="E11" s="276"/>
      <c r="F11" s="277" t="s">
        <v>273</v>
      </c>
      <c r="G11" s="277"/>
      <c r="H11" s="102">
        <f>'別紙2-4附表（個人防護具積算）'!H21</f>
        <v>0</v>
      </c>
      <c r="I11" s="278" t="s">
        <v>274</v>
      </c>
      <c r="J11" s="279"/>
      <c r="K11" s="279"/>
      <c r="L11" s="279"/>
      <c r="M11" s="208">
        <f>'別紙2-4附表（個人防護具積算）'!E10</f>
        <v>0</v>
      </c>
      <c r="N11" s="135" t="s">
        <v>76</v>
      </c>
    </row>
    <row r="12" spans="1:16" ht="43.9" customHeight="1">
      <c r="A12" s="120"/>
      <c r="B12" s="275" t="s">
        <v>191</v>
      </c>
      <c r="C12" s="276"/>
      <c r="D12" s="276"/>
      <c r="E12" s="276"/>
      <c r="F12" s="280" t="s">
        <v>202</v>
      </c>
      <c r="G12" s="280"/>
      <c r="H12" s="102">
        <f>'別紙2-4附表（購入物品一覧）'!E8</f>
        <v>0</v>
      </c>
      <c r="I12" s="278" t="s">
        <v>275</v>
      </c>
      <c r="J12" s="279"/>
      <c r="K12" s="279"/>
      <c r="L12" s="279"/>
      <c r="M12" s="209"/>
      <c r="N12" s="135" t="s">
        <v>223</v>
      </c>
    </row>
    <row r="13" spans="1:16" ht="43.9" customHeight="1">
      <c r="A13" s="120"/>
      <c r="B13" s="275" t="s">
        <v>192</v>
      </c>
      <c r="C13" s="276"/>
      <c r="D13" s="276"/>
      <c r="E13" s="276"/>
      <c r="F13" s="280" t="s">
        <v>83</v>
      </c>
      <c r="G13" s="280"/>
      <c r="H13" s="102">
        <f>'別紙2-4附表（購入物品一覧）'!E9</f>
        <v>0</v>
      </c>
      <c r="I13" s="278" t="s">
        <v>276</v>
      </c>
      <c r="J13" s="279"/>
      <c r="K13" s="279"/>
      <c r="L13" s="279"/>
      <c r="M13" s="208">
        <f>SUMIF('別紙2-4附表（購入物品一覧）'!A:A,"（５）",'別紙2-4附表（購入物品一覧）'!F:F)</f>
        <v>0</v>
      </c>
      <c r="N13" s="135" t="s">
        <v>277</v>
      </c>
    </row>
    <row r="14" spans="1:16" ht="43.9" customHeight="1">
      <c r="A14" s="120"/>
      <c r="B14" s="275" t="s">
        <v>193</v>
      </c>
      <c r="C14" s="276"/>
      <c r="D14" s="276"/>
      <c r="E14" s="276"/>
      <c r="F14" s="280" t="s">
        <v>197</v>
      </c>
      <c r="G14" s="280"/>
      <c r="H14" s="102">
        <f>'別紙2-4附表（購入物品一覧）'!E10</f>
        <v>0</v>
      </c>
      <c r="I14" s="278" t="s">
        <v>276</v>
      </c>
      <c r="J14" s="279"/>
      <c r="K14" s="279"/>
      <c r="L14" s="279"/>
      <c r="M14" s="208">
        <f>SUMIF('別紙2-4附表（購入物品一覧）'!A:A,"（６）",'別紙2-4附表（購入物品一覧）'!F:F)</f>
        <v>0</v>
      </c>
      <c r="N14" s="135" t="s">
        <v>277</v>
      </c>
    </row>
    <row r="15" spans="1:16" ht="43.9" customHeight="1">
      <c r="A15" s="120"/>
      <c r="B15" s="318" t="s">
        <v>194</v>
      </c>
      <c r="C15" s="319"/>
      <c r="D15" s="309" t="s">
        <v>355</v>
      </c>
      <c r="E15" s="310"/>
      <c r="F15" s="314" t="s">
        <v>371</v>
      </c>
      <c r="G15" s="315"/>
      <c r="H15" s="102">
        <f>'別紙2-4附表（購入物品一覧）'!E11</f>
        <v>0</v>
      </c>
      <c r="I15" s="306"/>
      <c r="J15" s="307"/>
      <c r="K15" s="307"/>
      <c r="L15" s="307"/>
      <c r="M15" s="307"/>
      <c r="N15" s="308"/>
    </row>
    <row r="16" spans="1:16" ht="43.9" customHeight="1">
      <c r="A16" s="120"/>
      <c r="B16" s="281"/>
      <c r="C16" s="320"/>
      <c r="D16" s="309" t="s">
        <v>356</v>
      </c>
      <c r="E16" s="310"/>
      <c r="F16" s="316"/>
      <c r="G16" s="317"/>
      <c r="H16" s="182">
        <v>0</v>
      </c>
      <c r="I16" s="311"/>
      <c r="J16" s="312"/>
      <c r="K16" s="312"/>
      <c r="L16" s="312"/>
      <c r="M16" s="312"/>
      <c r="N16" s="313"/>
    </row>
    <row r="17" spans="1:14" ht="43.9" customHeight="1">
      <c r="A17" s="120"/>
      <c r="B17" s="275" t="s">
        <v>195</v>
      </c>
      <c r="C17" s="276"/>
      <c r="D17" s="276"/>
      <c r="E17" s="276"/>
      <c r="F17" s="280" t="s">
        <v>278</v>
      </c>
      <c r="G17" s="280"/>
      <c r="H17" s="102">
        <f>'別紙2-4附表（購入物品一覧）'!E12</f>
        <v>0</v>
      </c>
      <c r="I17" s="306"/>
      <c r="J17" s="307"/>
      <c r="K17" s="307"/>
      <c r="L17" s="307"/>
      <c r="M17" s="307"/>
      <c r="N17" s="308"/>
    </row>
    <row r="18" spans="1:14" ht="43.9" customHeight="1">
      <c r="A18" s="120"/>
      <c r="B18" s="275" t="s">
        <v>196</v>
      </c>
      <c r="C18" s="276"/>
      <c r="D18" s="276"/>
      <c r="E18" s="276"/>
      <c r="F18" s="280" t="s">
        <v>82</v>
      </c>
      <c r="G18" s="280"/>
      <c r="H18" s="102">
        <f>'別紙2-4附表（購入物品一覧）'!E13</f>
        <v>0</v>
      </c>
      <c r="I18" s="278" t="s">
        <v>279</v>
      </c>
      <c r="J18" s="279"/>
      <c r="K18" s="279"/>
      <c r="L18" s="279"/>
      <c r="M18" s="208">
        <f>SUMIF('別紙2-4附表（購入物品一覧）'!A:A,"（９）",'別紙2-4附表（購入物品一覧）'!F:F)</f>
        <v>0</v>
      </c>
      <c r="N18" s="135" t="s">
        <v>277</v>
      </c>
    </row>
    <row r="19" spans="1:14" ht="43.9" customHeight="1">
      <c r="A19" s="120"/>
      <c r="B19" s="293" t="s">
        <v>58</v>
      </c>
      <c r="C19" s="302"/>
      <c r="D19" s="302"/>
      <c r="E19" s="302"/>
      <c r="F19" s="293"/>
      <c r="G19" s="293"/>
      <c r="H19" s="206">
        <f>SUM(H9:H18)</f>
        <v>0</v>
      </c>
      <c r="I19" s="303"/>
      <c r="J19" s="304"/>
      <c r="K19" s="304"/>
      <c r="L19" s="304"/>
      <c r="M19" s="304"/>
      <c r="N19" s="305"/>
    </row>
    <row r="20" spans="1:14">
      <c r="A20" s="119"/>
      <c r="B20" s="120" t="s">
        <v>353</v>
      </c>
      <c r="C20" s="136"/>
      <c r="D20" s="136"/>
      <c r="E20" s="136"/>
      <c r="F20" s="136"/>
    </row>
    <row r="21" spans="1:14">
      <c r="A21" s="119"/>
      <c r="B21" s="120" t="s">
        <v>310</v>
      </c>
      <c r="C21" s="137"/>
      <c r="D21" s="137"/>
    </row>
    <row r="22" spans="1:14">
      <c r="A22" s="119"/>
      <c r="B22" s="454" t="s">
        <v>359</v>
      </c>
      <c r="C22" s="454"/>
      <c r="D22" s="454"/>
      <c r="E22" s="454"/>
      <c r="F22" s="454"/>
      <c r="G22" s="454"/>
      <c r="H22" s="454"/>
      <c r="I22" s="454"/>
    </row>
    <row r="23" spans="1:14" ht="25.15" customHeight="1"/>
    <row r="24" spans="1:14" ht="25.15" customHeight="1"/>
    <row r="25" spans="1:14" ht="25.15" customHeight="1"/>
    <row r="26" spans="1:14" ht="25.15" customHeight="1"/>
    <row r="27" spans="1:14" ht="25.15" customHeight="1">
      <c r="D27" s="103"/>
      <c r="E27" s="103"/>
      <c r="F27" s="103"/>
    </row>
    <row r="28" spans="1:14" ht="25.15" customHeight="1"/>
    <row r="29" spans="1:14" ht="25.15" customHeight="1"/>
    <row r="30" spans="1:14" ht="25.15" customHeight="1"/>
  </sheetData>
  <sheetProtection algorithmName="SHA-512" hashValue="Sm6ckRXlvjpDIRAk2qqITJcHwJzbeKMveOCyX6eE4/Gc8Xwef5RZFpO4+idtgsrmVD3tMoprYRMKOfWIXGtN9A==" saltValue="FcJijaiJ7ZV5Jrup6yf7xw==" spinCount="100000" sheet="1" formatRows="0" selectLockedCells="1"/>
  <mergeCells count="42">
    <mergeCell ref="B22:I22"/>
    <mergeCell ref="B18:E18"/>
    <mergeCell ref="F18:G18"/>
    <mergeCell ref="I18:L18"/>
    <mergeCell ref="B19:E19"/>
    <mergeCell ref="F19:G19"/>
    <mergeCell ref="I19:N19"/>
    <mergeCell ref="I15:N15"/>
    <mergeCell ref="B17:E17"/>
    <mergeCell ref="F17:G17"/>
    <mergeCell ref="I17:N17"/>
    <mergeCell ref="D16:E16"/>
    <mergeCell ref="I16:N16"/>
    <mergeCell ref="B15:C16"/>
    <mergeCell ref="D15:E15"/>
    <mergeCell ref="F15:G16"/>
    <mergeCell ref="B13:E13"/>
    <mergeCell ref="F13:G13"/>
    <mergeCell ref="I13:L13"/>
    <mergeCell ref="B14:E14"/>
    <mergeCell ref="F14:G14"/>
    <mergeCell ref="I14:L14"/>
    <mergeCell ref="B11:E11"/>
    <mergeCell ref="F11:G11"/>
    <mergeCell ref="I11:L11"/>
    <mergeCell ref="B12:E12"/>
    <mergeCell ref="F12:G12"/>
    <mergeCell ref="I12:L12"/>
    <mergeCell ref="B9:E9"/>
    <mergeCell ref="F9:G9"/>
    <mergeCell ref="I9:L9"/>
    <mergeCell ref="B10:E10"/>
    <mergeCell ref="F10:G10"/>
    <mergeCell ref="I10:L10"/>
    <mergeCell ref="B8:E8"/>
    <mergeCell ref="F8:G8"/>
    <mergeCell ref="I8:L8"/>
    <mergeCell ref="K4:N4"/>
    <mergeCell ref="B6:E7"/>
    <mergeCell ref="F6:G7"/>
    <mergeCell ref="H6:H7"/>
    <mergeCell ref="I6:N7"/>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2F6A-61EA-45E5-A3E2-427C84AA288E}">
  <sheetPr>
    <tabColor rgb="FFFFC000"/>
    <pageSetUpPr fitToPage="1"/>
  </sheetPr>
  <dimension ref="A1:N133"/>
  <sheetViews>
    <sheetView showGridLines="0" view="pageBreakPreview" topLeftCell="F10" zoomScaleNormal="100" zoomScaleSheetLayoutView="100" workbookViewId="0">
      <selection activeCell="E11" sqref="E11:G11"/>
    </sheetView>
  </sheetViews>
  <sheetFormatPr defaultColWidth="8.75" defaultRowHeight="18.75"/>
  <cols>
    <col min="1" max="1" width="8.75" style="106"/>
    <col min="2" max="2" width="23.5" style="106" customWidth="1"/>
    <col min="3" max="3" width="26.25" style="106" customWidth="1"/>
    <col min="4" max="4" width="23.75" style="106" customWidth="1"/>
    <col min="5" max="5" width="14.875" style="106" customWidth="1"/>
    <col min="6" max="6" width="7" style="106" customWidth="1"/>
    <col min="7" max="7" width="15.875" style="106" bestFit="1" customWidth="1"/>
    <col min="8" max="8" width="19" style="106" customWidth="1"/>
    <col min="9" max="9" width="15.25" style="106" customWidth="1"/>
    <col min="10" max="10" width="10.5" style="106" hidden="1" customWidth="1"/>
    <col min="11" max="11" width="0" style="106" hidden="1" customWidth="1"/>
    <col min="12" max="12" width="7.125" style="106" hidden="1" customWidth="1"/>
    <col min="13" max="13" width="10.5" style="106" hidden="1" customWidth="1"/>
    <col min="14" max="14" width="13.375" style="106" hidden="1" customWidth="1"/>
    <col min="15" max="16384" width="8.75" style="106"/>
  </cols>
  <sheetData>
    <row r="1" spans="1:14">
      <c r="A1" s="106" t="s">
        <v>247</v>
      </c>
    </row>
    <row r="2" spans="1:14" ht="19.5">
      <c r="A2" s="107" t="s">
        <v>246</v>
      </c>
    </row>
    <row r="3" spans="1:14" ht="19.5">
      <c r="D3" s="122"/>
      <c r="E3" s="109" t="s">
        <v>91</v>
      </c>
      <c r="F3" s="324">
        <f>基本情報!E8</f>
        <v>0</v>
      </c>
      <c r="G3" s="325"/>
      <c r="H3" s="325"/>
      <c r="I3" s="122"/>
    </row>
    <row r="4" spans="1:14" ht="8.4499999999999993" customHeight="1"/>
    <row r="5" spans="1:14">
      <c r="A5" s="326" t="s">
        <v>248</v>
      </c>
      <c r="B5" s="327"/>
      <c r="C5" s="327"/>
      <c r="D5" s="328"/>
      <c r="E5" s="329" t="s">
        <v>249</v>
      </c>
      <c r="F5" s="329"/>
      <c r="J5" s="106" t="s">
        <v>361</v>
      </c>
      <c r="M5" s="106" t="s">
        <v>362</v>
      </c>
    </row>
    <row r="6" spans="1:14">
      <c r="A6" s="123" t="s">
        <v>250</v>
      </c>
      <c r="B6" s="321" t="s">
        <v>251</v>
      </c>
      <c r="C6" s="322"/>
      <c r="D6" s="322"/>
      <c r="E6" s="323">
        <f t="shared" ref="E6:E13" si="0">SUMIF(A:A,A6,G:G)</f>
        <v>0</v>
      </c>
      <c r="F6" s="323"/>
      <c r="J6" s="224">
        <f t="shared" ref="J6:J13" si="1">SUMIF(A:A,A6,N:N)</f>
        <v>0</v>
      </c>
      <c r="L6" s="106" t="s">
        <v>363</v>
      </c>
      <c r="M6" s="224">
        <v>133000</v>
      </c>
      <c r="N6" s="106" t="s">
        <v>364</v>
      </c>
    </row>
    <row r="7" spans="1:14">
      <c r="A7" s="123" t="s">
        <v>269</v>
      </c>
      <c r="B7" s="321" t="s">
        <v>270</v>
      </c>
      <c r="C7" s="322"/>
      <c r="D7" s="322"/>
      <c r="E7" s="323">
        <f t="shared" si="0"/>
        <v>0</v>
      </c>
      <c r="F7" s="323"/>
      <c r="J7" s="224">
        <f t="shared" si="1"/>
        <v>0</v>
      </c>
      <c r="L7" s="106" t="s">
        <v>365</v>
      </c>
      <c r="M7" s="224">
        <v>5000000</v>
      </c>
      <c r="N7" s="117" t="s">
        <v>366</v>
      </c>
    </row>
    <row r="8" spans="1:14">
      <c r="A8" s="123" t="s">
        <v>253</v>
      </c>
      <c r="B8" s="321" t="s">
        <v>252</v>
      </c>
      <c r="C8" s="322"/>
      <c r="D8" s="322"/>
      <c r="E8" s="323">
        <f t="shared" si="0"/>
        <v>0</v>
      </c>
      <c r="F8" s="323"/>
      <c r="J8" s="224">
        <f t="shared" si="1"/>
        <v>0</v>
      </c>
      <c r="L8" s="106" t="s">
        <v>253</v>
      </c>
      <c r="M8" s="224">
        <v>4320000</v>
      </c>
      <c r="N8" s="106" t="s">
        <v>364</v>
      </c>
    </row>
    <row r="9" spans="1:14">
      <c r="A9" s="123" t="s">
        <v>255</v>
      </c>
      <c r="B9" s="321" t="s">
        <v>254</v>
      </c>
      <c r="C9" s="322"/>
      <c r="D9" s="322"/>
      <c r="E9" s="323">
        <f t="shared" si="0"/>
        <v>0</v>
      </c>
      <c r="F9" s="323"/>
      <c r="J9" s="224">
        <f t="shared" si="1"/>
        <v>0</v>
      </c>
      <c r="L9" s="106" t="s">
        <v>255</v>
      </c>
      <c r="M9" s="224">
        <v>51400</v>
      </c>
      <c r="N9" s="117" t="s">
        <v>366</v>
      </c>
    </row>
    <row r="10" spans="1:14">
      <c r="A10" s="123" t="s">
        <v>256</v>
      </c>
      <c r="B10" s="321" t="s">
        <v>187</v>
      </c>
      <c r="C10" s="322"/>
      <c r="D10" s="322"/>
      <c r="E10" s="323">
        <f t="shared" si="0"/>
        <v>0</v>
      </c>
      <c r="F10" s="323"/>
      <c r="J10" s="224">
        <f t="shared" si="1"/>
        <v>0</v>
      </c>
      <c r="L10" s="106" t="s">
        <v>256</v>
      </c>
      <c r="M10" s="224">
        <v>21000000</v>
      </c>
      <c r="N10" s="117" t="s">
        <v>366</v>
      </c>
    </row>
    <row r="11" spans="1:14">
      <c r="A11" s="123" t="s">
        <v>258</v>
      </c>
      <c r="B11" s="321" t="s">
        <v>352</v>
      </c>
      <c r="C11" s="322"/>
      <c r="D11" s="322"/>
      <c r="E11" s="323">
        <f t="shared" si="0"/>
        <v>0</v>
      </c>
      <c r="F11" s="323"/>
      <c r="J11" s="224">
        <f t="shared" si="1"/>
        <v>0</v>
      </c>
      <c r="L11" s="106" t="s">
        <v>258</v>
      </c>
      <c r="M11" s="106" t="s">
        <v>367</v>
      </c>
    </row>
    <row r="12" spans="1:14">
      <c r="A12" s="123" t="s">
        <v>260</v>
      </c>
      <c r="B12" s="321" t="s">
        <v>257</v>
      </c>
      <c r="C12" s="322"/>
      <c r="D12" s="322"/>
      <c r="E12" s="323">
        <f t="shared" si="0"/>
        <v>0</v>
      </c>
      <c r="F12" s="323"/>
      <c r="J12" s="224">
        <f t="shared" si="1"/>
        <v>0</v>
      </c>
      <c r="L12" s="106" t="s">
        <v>260</v>
      </c>
      <c r="M12" s="224">
        <v>905000</v>
      </c>
      <c r="N12" s="110" t="s">
        <v>370</v>
      </c>
    </row>
    <row r="13" spans="1:14" ht="19.5">
      <c r="A13" s="123" t="s">
        <v>261</v>
      </c>
      <c r="B13" s="321" t="s">
        <v>259</v>
      </c>
      <c r="C13" s="322"/>
      <c r="D13" s="322"/>
      <c r="E13" s="323">
        <f t="shared" si="0"/>
        <v>0</v>
      </c>
      <c r="F13" s="323"/>
      <c r="G13" s="108" t="s">
        <v>236</v>
      </c>
      <c r="H13" s="213">
        <f>SUM(G:G)-G18</f>
        <v>0</v>
      </c>
      <c r="I13" s="124" t="s">
        <v>18</v>
      </c>
      <c r="J13" s="224">
        <f t="shared" si="1"/>
        <v>0</v>
      </c>
      <c r="L13" s="106" t="s">
        <v>261</v>
      </c>
      <c r="M13" s="224">
        <v>205000</v>
      </c>
      <c r="N13" s="117" t="s">
        <v>366</v>
      </c>
    </row>
    <row r="14" spans="1:14" ht="26.45" customHeight="1"/>
    <row r="15" spans="1:14">
      <c r="A15" s="110" t="s">
        <v>237</v>
      </c>
    </row>
    <row r="16" spans="1:14" ht="19.5">
      <c r="A16" s="111" t="s">
        <v>262</v>
      </c>
      <c r="B16" s="111" t="s">
        <v>320</v>
      </c>
      <c r="C16" s="112" t="s">
        <v>238</v>
      </c>
      <c r="D16" s="112" t="s">
        <v>239</v>
      </c>
      <c r="E16" s="111" t="s">
        <v>240</v>
      </c>
      <c r="F16" s="111" t="s">
        <v>263</v>
      </c>
      <c r="G16" s="111" t="s">
        <v>241</v>
      </c>
      <c r="H16" s="112" t="s">
        <v>55</v>
      </c>
      <c r="I16" s="112" t="s">
        <v>322</v>
      </c>
    </row>
    <row r="17" spans="1:14" ht="19.5">
      <c r="A17" s="113"/>
      <c r="B17" s="113"/>
      <c r="C17" s="114"/>
      <c r="D17" s="114"/>
      <c r="E17" s="115" t="s">
        <v>57</v>
      </c>
      <c r="F17" s="125" t="s">
        <v>264</v>
      </c>
      <c r="G17" s="115" t="s">
        <v>57</v>
      </c>
      <c r="H17" s="114"/>
      <c r="I17" s="164" t="s">
        <v>323</v>
      </c>
    </row>
    <row r="18" spans="1:14" ht="37.5">
      <c r="A18" s="126" t="s">
        <v>265</v>
      </c>
      <c r="B18" s="116" t="s">
        <v>242</v>
      </c>
      <c r="C18" s="116" t="s">
        <v>243</v>
      </c>
      <c r="D18" s="116" t="s">
        <v>244</v>
      </c>
      <c r="E18" s="121">
        <v>64800</v>
      </c>
      <c r="F18" s="121">
        <v>1</v>
      </c>
      <c r="G18" s="121">
        <f>E18*F18</f>
        <v>64800</v>
      </c>
      <c r="H18" s="127" t="s">
        <v>266</v>
      </c>
      <c r="I18" s="156">
        <v>45158</v>
      </c>
    </row>
    <row r="20" spans="1:14">
      <c r="A20" s="117" t="s">
        <v>268</v>
      </c>
    </row>
    <row r="21" spans="1:14" ht="19.5">
      <c r="A21" s="111" t="s">
        <v>262</v>
      </c>
      <c r="B21" s="111" t="s">
        <v>320</v>
      </c>
      <c r="C21" s="112" t="s">
        <v>238</v>
      </c>
      <c r="D21" s="112" t="s">
        <v>239</v>
      </c>
      <c r="E21" s="111" t="s">
        <v>240</v>
      </c>
      <c r="F21" s="111" t="s">
        <v>263</v>
      </c>
      <c r="G21" s="111" t="s">
        <v>241</v>
      </c>
      <c r="H21" s="112" t="s">
        <v>55</v>
      </c>
      <c r="I21" s="112" t="s">
        <v>322</v>
      </c>
      <c r="J21" s="118"/>
      <c r="K21" s="118"/>
      <c r="L21" s="118"/>
      <c r="M21" s="225"/>
      <c r="N21" s="225"/>
    </row>
    <row r="22" spans="1:14" ht="19.5">
      <c r="A22" s="113"/>
      <c r="B22" s="113"/>
      <c r="C22" s="114"/>
      <c r="D22" s="114"/>
      <c r="E22" s="115" t="s">
        <v>57</v>
      </c>
      <c r="F22" s="125" t="s">
        <v>264</v>
      </c>
      <c r="G22" s="115" t="s">
        <v>57</v>
      </c>
      <c r="H22" s="114"/>
      <c r="I22" s="164" t="s">
        <v>323</v>
      </c>
      <c r="J22" s="118"/>
      <c r="K22" s="118"/>
      <c r="L22" s="118"/>
      <c r="M22" s="106" t="s">
        <v>368</v>
      </c>
      <c r="N22" s="106" t="s">
        <v>369</v>
      </c>
    </row>
    <row r="23" spans="1:14" s="118" customFormat="1">
      <c r="A23" s="128"/>
      <c r="B23" s="210"/>
      <c r="C23" s="210"/>
      <c r="D23" s="210"/>
      <c r="E23" s="211"/>
      <c r="F23" s="211"/>
      <c r="G23" s="212">
        <f>E23*F23</f>
        <v>0</v>
      </c>
      <c r="H23" s="163"/>
      <c r="I23" s="181"/>
      <c r="M23" s="225" t="e">
        <f>IF(OR(E23&lt;=VLOOKUP(A23,$L$6:$N$13,2,FALSE),VLOOKUP(A23,$L$6:$N$13,3,FALSE)&lt;&gt;"／台"),E23,VLOOKUP(A23,$L$6:$N$13,2,FALSE))</f>
        <v>#N/A</v>
      </c>
      <c r="N23" s="225" t="e">
        <f t="shared" ref="N23:N86" si="2">M23*F23</f>
        <v>#N/A</v>
      </c>
    </row>
    <row r="24" spans="1:14" s="118" customFormat="1">
      <c r="A24" s="128"/>
      <c r="B24" s="210"/>
      <c r="C24" s="210"/>
      <c r="D24" s="210"/>
      <c r="E24" s="211"/>
      <c r="F24" s="211"/>
      <c r="G24" s="212">
        <f t="shared" ref="G24:G133" si="3">E24*F24</f>
        <v>0</v>
      </c>
      <c r="H24" s="163"/>
      <c r="I24" s="181"/>
      <c r="M24" s="225" t="e">
        <f t="shared" ref="M24:M87" si="4">IF(OR(E24&lt;=VLOOKUP(A24,$L$6:$N$13,2,FALSE),VLOOKUP(A24,$L$6:$N$13,3,FALSE)&lt;&gt;"／台"),E24,VLOOKUP(A24,$L$6:$N$13,2,FALSE))</f>
        <v>#N/A</v>
      </c>
      <c r="N24" s="225" t="e">
        <f t="shared" si="2"/>
        <v>#N/A</v>
      </c>
    </row>
    <row r="25" spans="1:14" s="118" customFormat="1">
      <c r="A25" s="128"/>
      <c r="B25" s="210"/>
      <c r="C25" s="210"/>
      <c r="D25" s="210"/>
      <c r="E25" s="211"/>
      <c r="F25" s="211"/>
      <c r="G25" s="212">
        <f t="shared" si="3"/>
        <v>0</v>
      </c>
      <c r="H25" s="163"/>
      <c r="I25" s="181"/>
      <c r="M25" s="225" t="e">
        <f t="shared" si="4"/>
        <v>#N/A</v>
      </c>
      <c r="N25" s="225" t="e">
        <f t="shared" si="2"/>
        <v>#N/A</v>
      </c>
    </row>
    <row r="26" spans="1:14" s="118" customFormat="1">
      <c r="A26" s="128"/>
      <c r="B26" s="210"/>
      <c r="C26" s="210"/>
      <c r="D26" s="210"/>
      <c r="E26" s="211"/>
      <c r="F26" s="211"/>
      <c r="G26" s="212">
        <f t="shared" si="3"/>
        <v>0</v>
      </c>
      <c r="H26" s="163"/>
      <c r="I26" s="181"/>
      <c r="M26" s="225" t="e">
        <f t="shared" si="4"/>
        <v>#N/A</v>
      </c>
      <c r="N26" s="225" t="e">
        <f t="shared" si="2"/>
        <v>#N/A</v>
      </c>
    </row>
    <row r="27" spans="1:14" s="118" customFormat="1">
      <c r="A27" s="128"/>
      <c r="B27" s="210"/>
      <c r="C27" s="210"/>
      <c r="D27" s="210"/>
      <c r="E27" s="211"/>
      <c r="F27" s="211"/>
      <c r="G27" s="212">
        <f t="shared" si="3"/>
        <v>0</v>
      </c>
      <c r="H27" s="163"/>
      <c r="I27" s="181"/>
      <c r="M27" s="225" t="e">
        <f t="shared" si="4"/>
        <v>#N/A</v>
      </c>
      <c r="N27" s="225" t="e">
        <f t="shared" si="2"/>
        <v>#N/A</v>
      </c>
    </row>
    <row r="28" spans="1:14" s="118" customFormat="1">
      <c r="A28" s="128"/>
      <c r="B28" s="210"/>
      <c r="C28" s="210"/>
      <c r="D28" s="210"/>
      <c r="E28" s="211"/>
      <c r="F28" s="211"/>
      <c r="G28" s="212">
        <f t="shared" si="3"/>
        <v>0</v>
      </c>
      <c r="H28" s="163"/>
      <c r="I28" s="181"/>
      <c r="M28" s="225" t="e">
        <f t="shared" si="4"/>
        <v>#N/A</v>
      </c>
      <c r="N28" s="225" t="e">
        <f t="shared" si="2"/>
        <v>#N/A</v>
      </c>
    </row>
    <row r="29" spans="1:14" s="118" customFormat="1">
      <c r="A29" s="128"/>
      <c r="B29" s="210"/>
      <c r="C29" s="210"/>
      <c r="D29" s="210"/>
      <c r="E29" s="211"/>
      <c r="F29" s="211"/>
      <c r="G29" s="212">
        <f t="shared" si="3"/>
        <v>0</v>
      </c>
      <c r="H29" s="163"/>
      <c r="I29" s="181"/>
      <c r="M29" s="225" t="e">
        <f t="shared" si="4"/>
        <v>#N/A</v>
      </c>
      <c r="N29" s="225" t="e">
        <f t="shared" si="2"/>
        <v>#N/A</v>
      </c>
    </row>
    <row r="30" spans="1:14" s="118" customFormat="1">
      <c r="A30" s="128"/>
      <c r="B30" s="210"/>
      <c r="C30" s="210"/>
      <c r="D30" s="210"/>
      <c r="E30" s="211"/>
      <c r="F30" s="211"/>
      <c r="G30" s="212">
        <f t="shared" si="3"/>
        <v>0</v>
      </c>
      <c r="H30" s="163"/>
      <c r="I30" s="181"/>
      <c r="M30" s="225" t="e">
        <f t="shared" si="4"/>
        <v>#N/A</v>
      </c>
      <c r="N30" s="225" t="e">
        <f t="shared" si="2"/>
        <v>#N/A</v>
      </c>
    </row>
    <row r="31" spans="1:14" s="118" customFormat="1">
      <c r="A31" s="128"/>
      <c r="B31" s="210"/>
      <c r="C31" s="210"/>
      <c r="D31" s="210"/>
      <c r="E31" s="211"/>
      <c r="F31" s="211"/>
      <c r="G31" s="212">
        <f t="shared" si="3"/>
        <v>0</v>
      </c>
      <c r="H31" s="163"/>
      <c r="I31" s="181"/>
      <c r="M31" s="225" t="e">
        <f t="shared" si="4"/>
        <v>#N/A</v>
      </c>
      <c r="N31" s="225" t="e">
        <f t="shared" si="2"/>
        <v>#N/A</v>
      </c>
    </row>
    <row r="32" spans="1:14" s="118" customFormat="1">
      <c r="A32" s="128"/>
      <c r="B32" s="210"/>
      <c r="C32" s="210"/>
      <c r="D32" s="210"/>
      <c r="E32" s="211"/>
      <c r="F32" s="211"/>
      <c r="G32" s="212">
        <f t="shared" si="3"/>
        <v>0</v>
      </c>
      <c r="H32" s="163"/>
      <c r="I32" s="181"/>
      <c r="M32" s="225" t="e">
        <f t="shared" si="4"/>
        <v>#N/A</v>
      </c>
      <c r="N32" s="225" t="e">
        <f t="shared" si="2"/>
        <v>#N/A</v>
      </c>
    </row>
    <row r="33" spans="1:14" s="118" customFormat="1">
      <c r="A33" s="128"/>
      <c r="B33" s="210"/>
      <c r="C33" s="210"/>
      <c r="D33" s="210"/>
      <c r="E33" s="211"/>
      <c r="F33" s="211"/>
      <c r="G33" s="212">
        <f t="shared" si="3"/>
        <v>0</v>
      </c>
      <c r="H33" s="163"/>
      <c r="I33" s="181"/>
      <c r="M33" s="225" t="e">
        <f t="shared" si="4"/>
        <v>#N/A</v>
      </c>
      <c r="N33" s="225" t="e">
        <f t="shared" si="2"/>
        <v>#N/A</v>
      </c>
    </row>
    <row r="34" spans="1:14" s="118" customFormat="1">
      <c r="A34" s="128"/>
      <c r="B34" s="210"/>
      <c r="C34" s="210"/>
      <c r="D34" s="210"/>
      <c r="E34" s="211"/>
      <c r="F34" s="211"/>
      <c r="G34" s="212">
        <f t="shared" si="3"/>
        <v>0</v>
      </c>
      <c r="H34" s="163"/>
      <c r="I34" s="181"/>
      <c r="M34" s="225" t="e">
        <f t="shared" si="4"/>
        <v>#N/A</v>
      </c>
      <c r="N34" s="225" t="e">
        <f t="shared" si="2"/>
        <v>#N/A</v>
      </c>
    </row>
    <row r="35" spans="1:14" s="118" customFormat="1">
      <c r="A35" s="128"/>
      <c r="B35" s="210"/>
      <c r="C35" s="210"/>
      <c r="D35" s="210"/>
      <c r="E35" s="211"/>
      <c r="F35" s="211"/>
      <c r="G35" s="212">
        <f t="shared" si="3"/>
        <v>0</v>
      </c>
      <c r="H35" s="163"/>
      <c r="I35" s="181"/>
      <c r="M35" s="225" t="e">
        <f t="shared" si="4"/>
        <v>#N/A</v>
      </c>
      <c r="N35" s="225" t="e">
        <f t="shared" si="2"/>
        <v>#N/A</v>
      </c>
    </row>
    <row r="36" spans="1:14" s="118" customFormat="1">
      <c r="A36" s="128"/>
      <c r="B36" s="210"/>
      <c r="C36" s="210"/>
      <c r="D36" s="210"/>
      <c r="E36" s="211"/>
      <c r="F36" s="211"/>
      <c r="G36" s="212">
        <f t="shared" si="3"/>
        <v>0</v>
      </c>
      <c r="H36" s="163"/>
      <c r="I36" s="181"/>
      <c r="M36" s="225" t="e">
        <f t="shared" si="4"/>
        <v>#N/A</v>
      </c>
      <c r="N36" s="225" t="e">
        <f t="shared" si="2"/>
        <v>#N/A</v>
      </c>
    </row>
    <row r="37" spans="1:14" s="118" customFormat="1">
      <c r="A37" s="128"/>
      <c r="B37" s="210"/>
      <c r="C37" s="210"/>
      <c r="D37" s="210"/>
      <c r="E37" s="211"/>
      <c r="F37" s="211"/>
      <c r="G37" s="212">
        <f t="shared" si="3"/>
        <v>0</v>
      </c>
      <c r="H37" s="163"/>
      <c r="I37" s="181"/>
      <c r="M37" s="225" t="e">
        <f t="shared" si="4"/>
        <v>#N/A</v>
      </c>
      <c r="N37" s="225" t="e">
        <f t="shared" si="2"/>
        <v>#N/A</v>
      </c>
    </row>
    <row r="38" spans="1:14" s="118" customFormat="1">
      <c r="A38" s="128"/>
      <c r="B38" s="210"/>
      <c r="C38" s="210"/>
      <c r="D38" s="210"/>
      <c r="E38" s="211"/>
      <c r="F38" s="211"/>
      <c r="G38" s="212">
        <f t="shared" si="3"/>
        <v>0</v>
      </c>
      <c r="H38" s="163"/>
      <c r="I38" s="181"/>
      <c r="M38" s="225" t="e">
        <f t="shared" si="4"/>
        <v>#N/A</v>
      </c>
      <c r="N38" s="225" t="e">
        <f t="shared" si="2"/>
        <v>#N/A</v>
      </c>
    </row>
    <row r="39" spans="1:14" s="118" customFormat="1">
      <c r="A39" s="128"/>
      <c r="B39" s="210"/>
      <c r="C39" s="210"/>
      <c r="D39" s="210"/>
      <c r="E39" s="211"/>
      <c r="F39" s="211"/>
      <c r="G39" s="212">
        <f t="shared" si="3"/>
        <v>0</v>
      </c>
      <c r="H39" s="163"/>
      <c r="I39" s="181"/>
      <c r="M39" s="225" t="e">
        <f t="shared" si="4"/>
        <v>#N/A</v>
      </c>
      <c r="N39" s="225" t="e">
        <f t="shared" si="2"/>
        <v>#N/A</v>
      </c>
    </row>
    <row r="40" spans="1:14" s="118" customFormat="1">
      <c r="A40" s="128"/>
      <c r="B40" s="210"/>
      <c r="C40" s="210"/>
      <c r="D40" s="210"/>
      <c r="E40" s="211"/>
      <c r="F40" s="211"/>
      <c r="G40" s="212">
        <f t="shared" si="3"/>
        <v>0</v>
      </c>
      <c r="H40" s="163"/>
      <c r="I40" s="181"/>
      <c r="M40" s="225" t="e">
        <f t="shared" si="4"/>
        <v>#N/A</v>
      </c>
      <c r="N40" s="225" t="e">
        <f t="shared" si="2"/>
        <v>#N/A</v>
      </c>
    </row>
    <row r="41" spans="1:14" s="118" customFormat="1">
      <c r="A41" s="128"/>
      <c r="B41" s="210"/>
      <c r="C41" s="210"/>
      <c r="D41" s="210"/>
      <c r="E41" s="211"/>
      <c r="F41" s="211"/>
      <c r="G41" s="212">
        <f t="shared" si="3"/>
        <v>0</v>
      </c>
      <c r="H41" s="163"/>
      <c r="I41" s="181"/>
      <c r="M41" s="225" t="e">
        <f t="shared" si="4"/>
        <v>#N/A</v>
      </c>
      <c r="N41" s="225" t="e">
        <f t="shared" si="2"/>
        <v>#N/A</v>
      </c>
    </row>
    <row r="42" spans="1:14" s="118" customFormat="1">
      <c r="A42" s="128"/>
      <c r="B42" s="210"/>
      <c r="C42" s="210"/>
      <c r="D42" s="210"/>
      <c r="E42" s="211"/>
      <c r="F42" s="211"/>
      <c r="G42" s="212">
        <f t="shared" si="3"/>
        <v>0</v>
      </c>
      <c r="H42" s="163"/>
      <c r="I42" s="181"/>
      <c r="M42" s="225" t="e">
        <f t="shared" si="4"/>
        <v>#N/A</v>
      </c>
      <c r="N42" s="225" t="e">
        <f t="shared" si="2"/>
        <v>#N/A</v>
      </c>
    </row>
    <row r="43" spans="1:14" s="118" customFormat="1">
      <c r="A43" s="128"/>
      <c r="B43" s="210"/>
      <c r="C43" s="210"/>
      <c r="D43" s="210"/>
      <c r="E43" s="211"/>
      <c r="F43" s="211"/>
      <c r="G43" s="212">
        <f t="shared" si="3"/>
        <v>0</v>
      </c>
      <c r="H43" s="163"/>
      <c r="I43" s="181"/>
      <c r="M43" s="225" t="e">
        <f t="shared" si="4"/>
        <v>#N/A</v>
      </c>
      <c r="N43" s="225" t="e">
        <f t="shared" si="2"/>
        <v>#N/A</v>
      </c>
    </row>
    <row r="44" spans="1:14" s="118" customFormat="1">
      <c r="A44" s="128"/>
      <c r="B44" s="210"/>
      <c r="C44" s="210"/>
      <c r="D44" s="210"/>
      <c r="E44" s="211"/>
      <c r="F44" s="211"/>
      <c r="G44" s="212">
        <f t="shared" si="3"/>
        <v>0</v>
      </c>
      <c r="H44" s="163"/>
      <c r="I44" s="181"/>
      <c r="M44" s="225" t="e">
        <f t="shared" si="4"/>
        <v>#N/A</v>
      </c>
      <c r="N44" s="225" t="e">
        <f t="shared" si="2"/>
        <v>#N/A</v>
      </c>
    </row>
    <row r="45" spans="1:14" s="118" customFormat="1">
      <c r="A45" s="128"/>
      <c r="B45" s="210"/>
      <c r="C45" s="210"/>
      <c r="D45" s="210"/>
      <c r="E45" s="211"/>
      <c r="F45" s="211"/>
      <c r="G45" s="212">
        <f t="shared" si="3"/>
        <v>0</v>
      </c>
      <c r="H45" s="163"/>
      <c r="I45" s="181"/>
      <c r="M45" s="225" t="e">
        <f t="shared" si="4"/>
        <v>#N/A</v>
      </c>
      <c r="N45" s="225" t="e">
        <f t="shared" si="2"/>
        <v>#N/A</v>
      </c>
    </row>
    <row r="46" spans="1:14" s="118" customFormat="1">
      <c r="A46" s="128"/>
      <c r="B46" s="210"/>
      <c r="C46" s="210"/>
      <c r="D46" s="210"/>
      <c r="E46" s="211"/>
      <c r="F46" s="211"/>
      <c r="G46" s="212">
        <f t="shared" si="3"/>
        <v>0</v>
      </c>
      <c r="H46" s="163"/>
      <c r="I46" s="181"/>
      <c r="M46" s="225" t="e">
        <f t="shared" si="4"/>
        <v>#N/A</v>
      </c>
      <c r="N46" s="225" t="e">
        <f t="shared" si="2"/>
        <v>#N/A</v>
      </c>
    </row>
    <row r="47" spans="1:14" s="118" customFormat="1">
      <c r="A47" s="128"/>
      <c r="B47" s="210"/>
      <c r="C47" s="210"/>
      <c r="D47" s="210"/>
      <c r="E47" s="211"/>
      <c r="F47" s="211"/>
      <c r="G47" s="212">
        <f t="shared" si="3"/>
        <v>0</v>
      </c>
      <c r="H47" s="163"/>
      <c r="I47" s="181"/>
      <c r="M47" s="225" t="e">
        <f t="shared" si="4"/>
        <v>#N/A</v>
      </c>
      <c r="N47" s="225" t="e">
        <f t="shared" si="2"/>
        <v>#N/A</v>
      </c>
    </row>
    <row r="48" spans="1:14" s="118" customFormat="1">
      <c r="A48" s="128"/>
      <c r="B48" s="210"/>
      <c r="C48" s="210"/>
      <c r="D48" s="210"/>
      <c r="E48" s="211"/>
      <c r="F48" s="211"/>
      <c r="G48" s="212">
        <f t="shared" si="3"/>
        <v>0</v>
      </c>
      <c r="H48" s="163"/>
      <c r="I48" s="181"/>
      <c r="M48" s="225" t="e">
        <f t="shared" si="4"/>
        <v>#N/A</v>
      </c>
      <c r="N48" s="225" t="e">
        <f t="shared" si="2"/>
        <v>#N/A</v>
      </c>
    </row>
    <row r="49" spans="1:14" s="118" customFormat="1">
      <c r="A49" s="128"/>
      <c r="B49" s="210"/>
      <c r="C49" s="210"/>
      <c r="D49" s="210"/>
      <c r="E49" s="211"/>
      <c r="F49" s="211"/>
      <c r="G49" s="212">
        <f t="shared" si="3"/>
        <v>0</v>
      </c>
      <c r="H49" s="163"/>
      <c r="I49" s="181"/>
      <c r="M49" s="225" t="e">
        <f t="shared" si="4"/>
        <v>#N/A</v>
      </c>
      <c r="N49" s="225" t="e">
        <f t="shared" si="2"/>
        <v>#N/A</v>
      </c>
    </row>
    <row r="50" spans="1:14" s="118" customFormat="1">
      <c r="A50" s="128"/>
      <c r="B50" s="210"/>
      <c r="C50" s="210"/>
      <c r="D50" s="210"/>
      <c r="E50" s="211"/>
      <c r="F50" s="211"/>
      <c r="G50" s="212">
        <f t="shared" si="3"/>
        <v>0</v>
      </c>
      <c r="H50" s="163"/>
      <c r="I50" s="181"/>
      <c r="M50" s="225" t="e">
        <f t="shared" si="4"/>
        <v>#N/A</v>
      </c>
      <c r="N50" s="225" t="e">
        <f t="shared" si="2"/>
        <v>#N/A</v>
      </c>
    </row>
    <row r="51" spans="1:14" s="118" customFormat="1">
      <c r="A51" s="128"/>
      <c r="B51" s="210"/>
      <c r="C51" s="210"/>
      <c r="D51" s="210"/>
      <c r="E51" s="211"/>
      <c r="F51" s="211"/>
      <c r="G51" s="212">
        <f t="shared" ref="G51:G114" si="5">E51*F51</f>
        <v>0</v>
      </c>
      <c r="H51" s="163"/>
      <c r="I51" s="181"/>
      <c r="M51" s="225" t="e">
        <f t="shared" si="4"/>
        <v>#N/A</v>
      </c>
      <c r="N51" s="225" t="e">
        <f t="shared" si="2"/>
        <v>#N/A</v>
      </c>
    </row>
    <row r="52" spans="1:14" s="118" customFormat="1">
      <c r="A52" s="128"/>
      <c r="B52" s="210"/>
      <c r="C52" s="210"/>
      <c r="D52" s="210"/>
      <c r="E52" s="211"/>
      <c r="F52" s="211"/>
      <c r="G52" s="212">
        <f t="shared" si="5"/>
        <v>0</v>
      </c>
      <c r="H52" s="163"/>
      <c r="I52" s="181"/>
      <c r="M52" s="225" t="e">
        <f t="shared" si="4"/>
        <v>#N/A</v>
      </c>
      <c r="N52" s="225" t="e">
        <f t="shared" si="2"/>
        <v>#N/A</v>
      </c>
    </row>
    <row r="53" spans="1:14" s="118" customFormat="1">
      <c r="A53" s="128"/>
      <c r="B53" s="210"/>
      <c r="C53" s="210"/>
      <c r="D53" s="210"/>
      <c r="E53" s="211"/>
      <c r="F53" s="211"/>
      <c r="G53" s="212">
        <f t="shared" si="5"/>
        <v>0</v>
      </c>
      <c r="H53" s="163"/>
      <c r="I53" s="181"/>
      <c r="M53" s="225" t="e">
        <f t="shared" si="4"/>
        <v>#N/A</v>
      </c>
      <c r="N53" s="225" t="e">
        <f t="shared" si="2"/>
        <v>#N/A</v>
      </c>
    </row>
    <row r="54" spans="1:14" s="118" customFormat="1">
      <c r="A54" s="128"/>
      <c r="B54" s="210"/>
      <c r="C54" s="210"/>
      <c r="D54" s="210"/>
      <c r="E54" s="211"/>
      <c r="F54" s="211"/>
      <c r="G54" s="212">
        <f t="shared" si="5"/>
        <v>0</v>
      </c>
      <c r="H54" s="163"/>
      <c r="I54" s="181"/>
      <c r="M54" s="225" t="e">
        <f t="shared" si="4"/>
        <v>#N/A</v>
      </c>
      <c r="N54" s="225" t="e">
        <f t="shared" si="2"/>
        <v>#N/A</v>
      </c>
    </row>
    <row r="55" spans="1:14" s="118" customFormat="1">
      <c r="A55" s="128"/>
      <c r="B55" s="210"/>
      <c r="C55" s="210"/>
      <c r="D55" s="210"/>
      <c r="E55" s="211"/>
      <c r="F55" s="211"/>
      <c r="G55" s="212">
        <f t="shared" si="5"/>
        <v>0</v>
      </c>
      <c r="H55" s="163"/>
      <c r="I55" s="181"/>
      <c r="M55" s="225" t="e">
        <f t="shared" si="4"/>
        <v>#N/A</v>
      </c>
      <c r="N55" s="225" t="e">
        <f t="shared" si="2"/>
        <v>#N/A</v>
      </c>
    </row>
    <row r="56" spans="1:14" s="118" customFormat="1">
      <c r="A56" s="128"/>
      <c r="B56" s="210"/>
      <c r="C56" s="210"/>
      <c r="D56" s="210"/>
      <c r="E56" s="211"/>
      <c r="F56" s="211"/>
      <c r="G56" s="212">
        <f t="shared" si="5"/>
        <v>0</v>
      </c>
      <c r="H56" s="163"/>
      <c r="I56" s="181"/>
      <c r="M56" s="225" t="e">
        <f t="shared" si="4"/>
        <v>#N/A</v>
      </c>
      <c r="N56" s="225" t="e">
        <f t="shared" si="2"/>
        <v>#N/A</v>
      </c>
    </row>
    <row r="57" spans="1:14" s="118" customFormat="1">
      <c r="A57" s="128"/>
      <c r="B57" s="210"/>
      <c r="C57" s="210"/>
      <c r="D57" s="210"/>
      <c r="E57" s="211"/>
      <c r="F57" s="211"/>
      <c r="G57" s="212">
        <f t="shared" si="5"/>
        <v>0</v>
      </c>
      <c r="H57" s="163"/>
      <c r="I57" s="181"/>
      <c r="M57" s="225" t="e">
        <f t="shared" si="4"/>
        <v>#N/A</v>
      </c>
      <c r="N57" s="225" t="e">
        <f t="shared" si="2"/>
        <v>#N/A</v>
      </c>
    </row>
    <row r="58" spans="1:14" s="118" customFormat="1">
      <c r="A58" s="128"/>
      <c r="B58" s="210"/>
      <c r="C58" s="210"/>
      <c r="D58" s="210"/>
      <c r="E58" s="211"/>
      <c r="F58" s="211"/>
      <c r="G58" s="212">
        <f t="shared" si="5"/>
        <v>0</v>
      </c>
      <c r="H58" s="163"/>
      <c r="I58" s="181"/>
      <c r="M58" s="225" t="e">
        <f t="shared" si="4"/>
        <v>#N/A</v>
      </c>
      <c r="N58" s="225" t="e">
        <f t="shared" si="2"/>
        <v>#N/A</v>
      </c>
    </row>
    <row r="59" spans="1:14" s="118" customFormat="1">
      <c r="A59" s="128"/>
      <c r="B59" s="210"/>
      <c r="C59" s="210"/>
      <c r="D59" s="210"/>
      <c r="E59" s="211"/>
      <c r="F59" s="211"/>
      <c r="G59" s="212">
        <f t="shared" si="5"/>
        <v>0</v>
      </c>
      <c r="H59" s="163"/>
      <c r="I59" s="181"/>
      <c r="M59" s="225" t="e">
        <f t="shared" si="4"/>
        <v>#N/A</v>
      </c>
      <c r="N59" s="225" t="e">
        <f t="shared" si="2"/>
        <v>#N/A</v>
      </c>
    </row>
    <row r="60" spans="1:14" s="118" customFormat="1">
      <c r="A60" s="128"/>
      <c r="B60" s="210"/>
      <c r="C60" s="210"/>
      <c r="D60" s="210"/>
      <c r="E60" s="211"/>
      <c r="F60" s="211"/>
      <c r="G60" s="212">
        <f t="shared" si="5"/>
        <v>0</v>
      </c>
      <c r="H60" s="163"/>
      <c r="I60" s="181"/>
      <c r="M60" s="225" t="e">
        <f t="shared" si="4"/>
        <v>#N/A</v>
      </c>
      <c r="N60" s="225" t="e">
        <f t="shared" si="2"/>
        <v>#N/A</v>
      </c>
    </row>
    <row r="61" spans="1:14" s="118" customFormat="1">
      <c r="A61" s="128"/>
      <c r="B61" s="210"/>
      <c r="C61" s="210"/>
      <c r="D61" s="210"/>
      <c r="E61" s="211"/>
      <c r="F61" s="211"/>
      <c r="G61" s="212">
        <f t="shared" si="5"/>
        <v>0</v>
      </c>
      <c r="H61" s="163"/>
      <c r="I61" s="181"/>
      <c r="M61" s="225" t="e">
        <f t="shared" si="4"/>
        <v>#N/A</v>
      </c>
      <c r="N61" s="225" t="e">
        <f t="shared" si="2"/>
        <v>#N/A</v>
      </c>
    </row>
    <row r="62" spans="1:14" s="118" customFormat="1">
      <c r="A62" s="128"/>
      <c r="B62" s="210"/>
      <c r="C62" s="210"/>
      <c r="D62" s="210"/>
      <c r="E62" s="211"/>
      <c r="F62" s="211"/>
      <c r="G62" s="212">
        <f t="shared" si="5"/>
        <v>0</v>
      </c>
      <c r="H62" s="163"/>
      <c r="I62" s="181"/>
      <c r="M62" s="225" t="e">
        <f t="shared" si="4"/>
        <v>#N/A</v>
      </c>
      <c r="N62" s="225" t="e">
        <f t="shared" si="2"/>
        <v>#N/A</v>
      </c>
    </row>
    <row r="63" spans="1:14" s="118" customFormat="1">
      <c r="A63" s="128"/>
      <c r="B63" s="210"/>
      <c r="C63" s="210"/>
      <c r="D63" s="210"/>
      <c r="E63" s="211"/>
      <c r="F63" s="211"/>
      <c r="G63" s="212">
        <f t="shared" si="5"/>
        <v>0</v>
      </c>
      <c r="H63" s="163"/>
      <c r="I63" s="181"/>
      <c r="M63" s="225" t="e">
        <f t="shared" si="4"/>
        <v>#N/A</v>
      </c>
      <c r="N63" s="225" t="e">
        <f t="shared" si="2"/>
        <v>#N/A</v>
      </c>
    </row>
    <row r="64" spans="1:14" s="118" customFormat="1">
      <c r="A64" s="128"/>
      <c r="B64" s="210"/>
      <c r="C64" s="210"/>
      <c r="D64" s="210"/>
      <c r="E64" s="211"/>
      <c r="F64" s="211"/>
      <c r="G64" s="212">
        <f t="shared" si="5"/>
        <v>0</v>
      </c>
      <c r="H64" s="163"/>
      <c r="I64" s="181"/>
      <c r="M64" s="225" t="e">
        <f t="shared" si="4"/>
        <v>#N/A</v>
      </c>
      <c r="N64" s="225" t="e">
        <f t="shared" si="2"/>
        <v>#N/A</v>
      </c>
    </row>
    <row r="65" spans="1:14" s="118" customFormat="1">
      <c r="A65" s="128"/>
      <c r="B65" s="210"/>
      <c r="C65" s="210"/>
      <c r="D65" s="210"/>
      <c r="E65" s="211"/>
      <c r="F65" s="211"/>
      <c r="G65" s="212">
        <f t="shared" si="5"/>
        <v>0</v>
      </c>
      <c r="H65" s="163"/>
      <c r="I65" s="181"/>
      <c r="M65" s="225" t="e">
        <f t="shared" si="4"/>
        <v>#N/A</v>
      </c>
      <c r="N65" s="225" t="e">
        <f t="shared" si="2"/>
        <v>#N/A</v>
      </c>
    </row>
    <row r="66" spans="1:14" s="118" customFormat="1">
      <c r="A66" s="128"/>
      <c r="B66" s="210"/>
      <c r="C66" s="210"/>
      <c r="D66" s="210"/>
      <c r="E66" s="211"/>
      <c r="F66" s="211"/>
      <c r="G66" s="212">
        <f t="shared" si="5"/>
        <v>0</v>
      </c>
      <c r="H66" s="163"/>
      <c r="I66" s="181"/>
      <c r="M66" s="225" t="e">
        <f t="shared" si="4"/>
        <v>#N/A</v>
      </c>
      <c r="N66" s="225" t="e">
        <f t="shared" si="2"/>
        <v>#N/A</v>
      </c>
    </row>
    <row r="67" spans="1:14" s="118" customFormat="1">
      <c r="A67" s="128"/>
      <c r="B67" s="210"/>
      <c r="C67" s="210"/>
      <c r="D67" s="210"/>
      <c r="E67" s="211"/>
      <c r="F67" s="211"/>
      <c r="G67" s="212">
        <f t="shared" si="5"/>
        <v>0</v>
      </c>
      <c r="H67" s="163"/>
      <c r="I67" s="181"/>
      <c r="M67" s="225" t="e">
        <f t="shared" si="4"/>
        <v>#N/A</v>
      </c>
      <c r="N67" s="225" t="e">
        <f t="shared" si="2"/>
        <v>#N/A</v>
      </c>
    </row>
    <row r="68" spans="1:14" s="118" customFormat="1">
      <c r="A68" s="128"/>
      <c r="B68" s="210"/>
      <c r="C68" s="210"/>
      <c r="D68" s="210"/>
      <c r="E68" s="211"/>
      <c r="F68" s="211"/>
      <c r="G68" s="212">
        <f t="shared" si="5"/>
        <v>0</v>
      </c>
      <c r="H68" s="163"/>
      <c r="I68" s="181"/>
      <c r="M68" s="225" t="e">
        <f t="shared" si="4"/>
        <v>#N/A</v>
      </c>
      <c r="N68" s="225" t="e">
        <f t="shared" si="2"/>
        <v>#N/A</v>
      </c>
    </row>
    <row r="69" spans="1:14" s="118" customFormat="1">
      <c r="A69" s="128"/>
      <c r="B69" s="210"/>
      <c r="C69" s="210"/>
      <c r="D69" s="210"/>
      <c r="E69" s="211"/>
      <c r="F69" s="211"/>
      <c r="G69" s="212">
        <f t="shared" si="5"/>
        <v>0</v>
      </c>
      <c r="H69" s="163"/>
      <c r="I69" s="181"/>
      <c r="M69" s="225" t="e">
        <f t="shared" si="4"/>
        <v>#N/A</v>
      </c>
      <c r="N69" s="225" t="e">
        <f t="shared" si="2"/>
        <v>#N/A</v>
      </c>
    </row>
    <row r="70" spans="1:14" s="118" customFormat="1">
      <c r="A70" s="128"/>
      <c r="B70" s="210"/>
      <c r="C70" s="210"/>
      <c r="D70" s="210"/>
      <c r="E70" s="211"/>
      <c r="F70" s="211"/>
      <c r="G70" s="212">
        <f t="shared" si="5"/>
        <v>0</v>
      </c>
      <c r="H70" s="163"/>
      <c r="I70" s="181"/>
      <c r="M70" s="225" t="e">
        <f t="shared" si="4"/>
        <v>#N/A</v>
      </c>
      <c r="N70" s="225" t="e">
        <f t="shared" si="2"/>
        <v>#N/A</v>
      </c>
    </row>
    <row r="71" spans="1:14" s="118" customFormat="1">
      <c r="A71" s="128"/>
      <c r="B71" s="210"/>
      <c r="C71" s="210"/>
      <c r="D71" s="210"/>
      <c r="E71" s="211"/>
      <c r="F71" s="211"/>
      <c r="G71" s="212">
        <f t="shared" si="5"/>
        <v>0</v>
      </c>
      <c r="H71" s="163"/>
      <c r="I71" s="181"/>
      <c r="M71" s="225" t="e">
        <f t="shared" si="4"/>
        <v>#N/A</v>
      </c>
      <c r="N71" s="225" t="e">
        <f t="shared" si="2"/>
        <v>#N/A</v>
      </c>
    </row>
    <row r="72" spans="1:14" s="118" customFormat="1">
      <c r="A72" s="128"/>
      <c r="B72" s="210"/>
      <c r="C72" s="210"/>
      <c r="D72" s="210"/>
      <c r="E72" s="211"/>
      <c r="F72" s="211"/>
      <c r="G72" s="212">
        <f t="shared" si="5"/>
        <v>0</v>
      </c>
      <c r="H72" s="163"/>
      <c r="I72" s="181"/>
      <c r="M72" s="225" t="e">
        <f t="shared" si="4"/>
        <v>#N/A</v>
      </c>
      <c r="N72" s="225" t="e">
        <f t="shared" si="2"/>
        <v>#N/A</v>
      </c>
    </row>
    <row r="73" spans="1:14" s="118" customFormat="1">
      <c r="A73" s="128"/>
      <c r="B73" s="210"/>
      <c r="C73" s="210"/>
      <c r="D73" s="210"/>
      <c r="E73" s="211"/>
      <c r="F73" s="211"/>
      <c r="G73" s="212">
        <f t="shared" si="5"/>
        <v>0</v>
      </c>
      <c r="H73" s="163"/>
      <c r="I73" s="181"/>
      <c r="M73" s="225" t="e">
        <f t="shared" si="4"/>
        <v>#N/A</v>
      </c>
      <c r="N73" s="225" t="e">
        <f t="shared" si="2"/>
        <v>#N/A</v>
      </c>
    </row>
    <row r="74" spans="1:14" s="118" customFormat="1">
      <c r="A74" s="128"/>
      <c r="B74" s="210"/>
      <c r="C74" s="210"/>
      <c r="D74" s="210"/>
      <c r="E74" s="211"/>
      <c r="F74" s="211"/>
      <c r="G74" s="212">
        <f t="shared" si="5"/>
        <v>0</v>
      </c>
      <c r="H74" s="163"/>
      <c r="I74" s="181"/>
      <c r="M74" s="225" t="e">
        <f t="shared" si="4"/>
        <v>#N/A</v>
      </c>
      <c r="N74" s="225" t="e">
        <f t="shared" si="2"/>
        <v>#N/A</v>
      </c>
    </row>
    <row r="75" spans="1:14" s="118" customFormat="1">
      <c r="A75" s="128"/>
      <c r="B75" s="210"/>
      <c r="C75" s="210"/>
      <c r="D75" s="210"/>
      <c r="E75" s="211"/>
      <c r="F75" s="211"/>
      <c r="G75" s="212">
        <f t="shared" si="5"/>
        <v>0</v>
      </c>
      <c r="H75" s="163"/>
      <c r="I75" s="181"/>
      <c r="M75" s="225" t="e">
        <f t="shared" si="4"/>
        <v>#N/A</v>
      </c>
      <c r="N75" s="225" t="e">
        <f t="shared" si="2"/>
        <v>#N/A</v>
      </c>
    </row>
    <row r="76" spans="1:14" s="118" customFormat="1">
      <c r="A76" s="128"/>
      <c r="B76" s="210"/>
      <c r="C76" s="210"/>
      <c r="D76" s="210"/>
      <c r="E76" s="211"/>
      <c r="F76" s="211"/>
      <c r="G76" s="212">
        <f t="shared" si="5"/>
        <v>0</v>
      </c>
      <c r="H76" s="163"/>
      <c r="I76" s="181"/>
      <c r="M76" s="225" t="e">
        <f t="shared" si="4"/>
        <v>#N/A</v>
      </c>
      <c r="N76" s="225" t="e">
        <f t="shared" si="2"/>
        <v>#N/A</v>
      </c>
    </row>
    <row r="77" spans="1:14" s="118" customFormat="1">
      <c r="A77" s="128"/>
      <c r="B77" s="210"/>
      <c r="C77" s="210"/>
      <c r="D77" s="210"/>
      <c r="E77" s="211"/>
      <c r="F77" s="211"/>
      <c r="G77" s="212">
        <f t="shared" si="5"/>
        <v>0</v>
      </c>
      <c r="H77" s="163"/>
      <c r="I77" s="181"/>
      <c r="M77" s="225" t="e">
        <f t="shared" si="4"/>
        <v>#N/A</v>
      </c>
      <c r="N77" s="225" t="e">
        <f t="shared" si="2"/>
        <v>#N/A</v>
      </c>
    </row>
    <row r="78" spans="1:14" s="118" customFormat="1">
      <c r="A78" s="128"/>
      <c r="B78" s="210"/>
      <c r="C78" s="210"/>
      <c r="D78" s="210"/>
      <c r="E78" s="211"/>
      <c r="F78" s="211"/>
      <c r="G78" s="212">
        <f t="shared" si="5"/>
        <v>0</v>
      </c>
      <c r="H78" s="163"/>
      <c r="I78" s="181"/>
      <c r="M78" s="225" t="e">
        <f t="shared" si="4"/>
        <v>#N/A</v>
      </c>
      <c r="N78" s="225" t="e">
        <f t="shared" si="2"/>
        <v>#N/A</v>
      </c>
    </row>
    <row r="79" spans="1:14" s="118" customFormat="1">
      <c r="A79" s="128"/>
      <c r="B79" s="210"/>
      <c r="C79" s="210"/>
      <c r="D79" s="210"/>
      <c r="E79" s="211"/>
      <c r="F79" s="211"/>
      <c r="G79" s="212">
        <f t="shared" si="5"/>
        <v>0</v>
      </c>
      <c r="H79" s="163"/>
      <c r="I79" s="181"/>
      <c r="M79" s="225" t="e">
        <f t="shared" si="4"/>
        <v>#N/A</v>
      </c>
      <c r="N79" s="225" t="e">
        <f t="shared" si="2"/>
        <v>#N/A</v>
      </c>
    </row>
    <row r="80" spans="1:14" s="118" customFormat="1">
      <c r="A80" s="128"/>
      <c r="B80" s="210"/>
      <c r="C80" s="210"/>
      <c r="D80" s="210"/>
      <c r="E80" s="211"/>
      <c r="F80" s="211"/>
      <c r="G80" s="212">
        <f t="shared" si="5"/>
        <v>0</v>
      </c>
      <c r="H80" s="163"/>
      <c r="I80" s="181"/>
      <c r="M80" s="225" t="e">
        <f t="shared" si="4"/>
        <v>#N/A</v>
      </c>
      <c r="N80" s="225" t="e">
        <f t="shared" si="2"/>
        <v>#N/A</v>
      </c>
    </row>
    <row r="81" spans="1:14" s="118" customFormat="1">
      <c r="A81" s="128"/>
      <c r="B81" s="210"/>
      <c r="C81" s="210"/>
      <c r="D81" s="210"/>
      <c r="E81" s="211"/>
      <c r="F81" s="211"/>
      <c r="G81" s="212">
        <f t="shared" si="5"/>
        <v>0</v>
      </c>
      <c r="H81" s="163"/>
      <c r="I81" s="181"/>
      <c r="M81" s="225" t="e">
        <f t="shared" si="4"/>
        <v>#N/A</v>
      </c>
      <c r="N81" s="225" t="e">
        <f t="shared" si="2"/>
        <v>#N/A</v>
      </c>
    </row>
    <row r="82" spans="1:14" s="118" customFormat="1">
      <c r="A82" s="128"/>
      <c r="B82" s="210"/>
      <c r="C82" s="210"/>
      <c r="D82" s="210"/>
      <c r="E82" s="211"/>
      <c r="F82" s="211"/>
      <c r="G82" s="212">
        <f t="shared" si="5"/>
        <v>0</v>
      </c>
      <c r="H82" s="163"/>
      <c r="I82" s="181"/>
      <c r="M82" s="225" t="e">
        <f t="shared" si="4"/>
        <v>#N/A</v>
      </c>
      <c r="N82" s="225" t="e">
        <f t="shared" si="2"/>
        <v>#N/A</v>
      </c>
    </row>
    <row r="83" spans="1:14" s="118" customFormat="1">
      <c r="A83" s="128"/>
      <c r="B83" s="210"/>
      <c r="C83" s="210"/>
      <c r="D83" s="210"/>
      <c r="E83" s="211"/>
      <c r="F83" s="211"/>
      <c r="G83" s="212">
        <f t="shared" si="5"/>
        <v>0</v>
      </c>
      <c r="H83" s="163"/>
      <c r="I83" s="181"/>
      <c r="M83" s="225" t="e">
        <f t="shared" si="4"/>
        <v>#N/A</v>
      </c>
      <c r="N83" s="225" t="e">
        <f t="shared" si="2"/>
        <v>#N/A</v>
      </c>
    </row>
    <row r="84" spans="1:14" s="118" customFormat="1">
      <c r="A84" s="128"/>
      <c r="B84" s="210"/>
      <c r="C84" s="210"/>
      <c r="D84" s="210"/>
      <c r="E84" s="211"/>
      <c r="F84" s="211"/>
      <c r="G84" s="212">
        <f t="shared" si="5"/>
        <v>0</v>
      </c>
      <c r="H84" s="163"/>
      <c r="I84" s="181"/>
      <c r="M84" s="225" t="e">
        <f t="shared" si="4"/>
        <v>#N/A</v>
      </c>
      <c r="N84" s="225" t="e">
        <f t="shared" si="2"/>
        <v>#N/A</v>
      </c>
    </row>
    <row r="85" spans="1:14" s="118" customFormat="1">
      <c r="A85" s="128"/>
      <c r="B85" s="210"/>
      <c r="C85" s="210"/>
      <c r="D85" s="210"/>
      <c r="E85" s="211"/>
      <c r="F85" s="211"/>
      <c r="G85" s="212">
        <f t="shared" si="5"/>
        <v>0</v>
      </c>
      <c r="H85" s="163"/>
      <c r="I85" s="181"/>
      <c r="M85" s="225" t="e">
        <f t="shared" si="4"/>
        <v>#N/A</v>
      </c>
      <c r="N85" s="225" t="e">
        <f t="shared" si="2"/>
        <v>#N/A</v>
      </c>
    </row>
    <row r="86" spans="1:14" s="118" customFormat="1">
      <c r="A86" s="128"/>
      <c r="B86" s="210"/>
      <c r="C86" s="210"/>
      <c r="D86" s="210"/>
      <c r="E86" s="211"/>
      <c r="F86" s="211"/>
      <c r="G86" s="212">
        <f t="shared" si="5"/>
        <v>0</v>
      </c>
      <c r="H86" s="163"/>
      <c r="I86" s="181"/>
      <c r="M86" s="225" t="e">
        <f t="shared" si="4"/>
        <v>#N/A</v>
      </c>
      <c r="N86" s="225" t="e">
        <f t="shared" si="2"/>
        <v>#N/A</v>
      </c>
    </row>
    <row r="87" spans="1:14" s="118" customFormat="1">
      <c r="A87" s="128"/>
      <c r="B87" s="210"/>
      <c r="C87" s="210"/>
      <c r="D87" s="210"/>
      <c r="E87" s="211"/>
      <c r="F87" s="211"/>
      <c r="G87" s="212">
        <f t="shared" si="5"/>
        <v>0</v>
      </c>
      <c r="H87" s="163"/>
      <c r="I87" s="181"/>
      <c r="M87" s="225" t="e">
        <f t="shared" si="4"/>
        <v>#N/A</v>
      </c>
      <c r="N87" s="225" t="e">
        <f t="shared" ref="N87:N132" si="6">M87*F87</f>
        <v>#N/A</v>
      </c>
    </row>
    <row r="88" spans="1:14" s="118" customFormat="1">
      <c r="A88" s="128"/>
      <c r="B88" s="210"/>
      <c r="C88" s="210"/>
      <c r="D88" s="210"/>
      <c r="E88" s="211"/>
      <c r="F88" s="211"/>
      <c r="G88" s="212">
        <f t="shared" si="5"/>
        <v>0</v>
      </c>
      <c r="H88" s="163"/>
      <c r="I88" s="181"/>
      <c r="M88" s="225" t="e">
        <f t="shared" ref="M88:M133" si="7">IF(OR(E88&lt;=VLOOKUP(A88,$L$6:$N$13,2,FALSE),VLOOKUP(A88,$L$6:$N$13,3,FALSE)&lt;&gt;"／台"),E88,VLOOKUP(A88,$L$6:$N$13,2,FALSE))</f>
        <v>#N/A</v>
      </c>
      <c r="N88" s="225" t="e">
        <f t="shared" si="6"/>
        <v>#N/A</v>
      </c>
    </row>
    <row r="89" spans="1:14" s="118" customFormat="1">
      <c r="A89" s="128"/>
      <c r="B89" s="210"/>
      <c r="C89" s="210"/>
      <c r="D89" s="210"/>
      <c r="E89" s="211"/>
      <c r="F89" s="211"/>
      <c r="G89" s="212">
        <f t="shared" si="5"/>
        <v>0</v>
      </c>
      <c r="H89" s="163"/>
      <c r="I89" s="181"/>
      <c r="M89" s="225" t="e">
        <f t="shared" si="7"/>
        <v>#N/A</v>
      </c>
      <c r="N89" s="225" t="e">
        <f t="shared" si="6"/>
        <v>#N/A</v>
      </c>
    </row>
    <row r="90" spans="1:14" s="118" customFormat="1">
      <c r="A90" s="128"/>
      <c r="B90" s="210"/>
      <c r="C90" s="210"/>
      <c r="D90" s="210"/>
      <c r="E90" s="211"/>
      <c r="F90" s="211"/>
      <c r="G90" s="212">
        <f t="shared" si="5"/>
        <v>0</v>
      </c>
      <c r="H90" s="163"/>
      <c r="I90" s="181"/>
      <c r="M90" s="225" t="e">
        <f t="shared" si="7"/>
        <v>#N/A</v>
      </c>
      <c r="N90" s="225" t="e">
        <f t="shared" si="6"/>
        <v>#N/A</v>
      </c>
    </row>
    <row r="91" spans="1:14" s="118" customFormat="1">
      <c r="A91" s="128"/>
      <c r="B91" s="210"/>
      <c r="C91" s="210"/>
      <c r="D91" s="210"/>
      <c r="E91" s="211"/>
      <c r="F91" s="211"/>
      <c r="G91" s="212">
        <f t="shared" si="5"/>
        <v>0</v>
      </c>
      <c r="H91" s="163"/>
      <c r="I91" s="181"/>
      <c r="M91" s="225" t="e">
        <f t="shared" si="7"/>
        <v>#N/A</v>
      </c>
      <c r="N91" s="225" t="e">
        <f t="shared" si="6"/>
        <v>#N/A</v>
      </c>
    </row>
    <row r="92" spans="1:14" s="118" customFormat="1">
      <c r="A92" s="128"/>
      <c r="B92" s="210"/>
      <c r="C92" s="210"/>
      <c r="D92" s="210"/>
      <c r="E92" s="211"/>
      <c r="F92" s="211"/>
      <c r="G92" s="212">
        <f t="shared" si="5"/>
        <v>0</v>
      </c>
      <c r="H92" s="163"/>
      <c r="I92" s="181"/>
      <c r="M92" s="225" t="e">
        <f t="shared" si="7"/>
        <v>#N/A</v>
      </c>
      <c r="N92" s="225" t="e">
        <f t="shared" si="6"/>
        <v>#N/A</v>
      </c>
    </row>
    <row r="93" spans="1:14" s="118" customFormat="1">
      <c r="A93" s="128"/>
      <c r="B93" s="210"/>
      <c r="C93" s="210"/>
      <c r="D93" s="210"/>
      <c r="E93" s="211"/>
      <c r="F93" s="211"/>
      <c r="G93" s="212">
        <f t="shared" si="5"/>
        <v>0</v>
      </c>
      <c r="H93" s="163"/>
      <c r="I93" s="181"/>
      <c r="M93" s="225" t="e">
        <f t="shared" si="7"/>
        <v>#N/A</v>
      </c>
      <c r="N93" s="225" t="e">
        <f t="shared" si="6"/>
        <v>#N/A</v>
      </c>
    </row>
    <row r="94" spans="1:14" s="118" customFormat="1">
      <c r="A94" s="128"/>
      <c r="B94" s="210"/>
      <c r="C94" s="210"/>
      <c r="D94" s="210"/>
      <c r="E94" s="211"/>
      <c r="F94" s="211"/>
      <c r="G94" s="212">
        <f t="shared" si="5"/>
        <v>0</v>
      </c>
      <c r="H94" s="163"/>
      <c r="I94" s="181"/>
      <c r="M94" s="225" t="e">
        <f t="shared" si="7"/>
        <v>#N/A</v>
      </c>
      <c r="N94" s="225" t="e">
        <f t="shared" si="6"/>
        <v>#N/A</v>
      </c>
    </row>
    <row r="95" spans="1:14" s="118" customFormat="1">
      <c r="A95" s="128"/>
      <c r="B95" s="210"/>
      <c r="C95" s="210"/>
      <c r="D95" s="210"/>
      <c r="E95" s="211"/>
      <c r="F95" s="211"/>
      <c r="G95" s="212">
        <f t="shared" si="5"/>
        <v>0</v>
      </c>
      <c r="H95" s="163"/>
      <c r="I95" s="181"/>
      <c r="M95" s="225" t="e">
        <f t="shared" si="7"/>
        <v>#N/A</v>
      </c>
      <c r="N95" s="225" t="e">
        <f t="shared" si="6"/>
        <v>#N/A</v>
      </c>
    </row>
    <row r="96" spans="1:14" s="118" customFormat="1">
      <c r="A96" s="128"/>
      <c r="B96" s="210"/>
      <c r="C96" s="210"/>
      <c r="D96" s="210"/>
      <c r="E96" s="211"/>
      <c r="F96" s="211"/>
      <c r="G96" s="212">
        <f t="shared" si="5"/>
        <v>0</v>
      </c>
      <c r="H96" s="163"/>
      <c r="I96" s="181"/>
      <c r="M96" s="225" t="e">
        <f t="shared" si="7"/>
        <v>#N/A</v>
      </c>
      <c r="N96" s="225" t="e">
        <f t="shared" si="6"/>
        <v>#N/A</v>
      </c>
    </row>
    <row r="97" spans="1:14" s="118" customFormat="1">
      <c r="A97" s="128"/>
      <c r="B97" s="210"/>
      <c r="C97" s="210"/>
      <c r="D97" s="210"/>
      <c r="E97" s="211"/>
      <c r="F97" s="211"/>
      <c r="G97" s="212">
        <f t="shared" si="5"/>
        <v>0</v>
      </c>
      <c r="H97" s="163"/>
      <c r="I97" s="181"/>
      <c r="M97" s="225" t="e">
        <f t="shared" si="7"/>
        <v>#N/A</v>
      </c>
      <c r="N97" s="225" t="e">
        <f t="shared" si="6"/>
        <v>#N/A</v>
      </c>
    </row>
    <row r="98" spans="1:14" s="118" customFormat="1">
      <c r="A98" s="128"/>
      <c r="B98" s="210"/>
      <c r="C98" s="210"/>
      <c r="D98" s="210"/>
      <c r="E98" s="211"/>
      <c r="F98" s="211"/>
      <c r="G98" s="212">
        <f t="shared" si="5"/>
        <v>0</v>
      </c>
      <c r="H98" s="163"/>
      <c r="I98" s="181"/>
      <c r="M98" s="225" t="e">
        <f t="shared" si="7"/>
        <v>#N/A</v>
      </c>
      <c r="N98" s="225" t="e">
        <f t="shared" si="6"/>
        <v>#N/A</v>
      </c>
    </row>
    <row r="99" spans="1:14" s="118" customFormat="1">
      <c r="A99" s="128"/>
      <c r="B99" s="210"/>
      <c r="C99" s="210"/>
      <c r="D99" s="210"/>
      <c r="E99" s="211"/>
      <c r="F99" s="211"/>
      <c r="G99" s="212">
        <f t="shared" si="5"/>
        <v>0</v>
      </c>
      <c r="H99" s="163"/>
      <c r="I99" s="181"/>
      <c r="M99" s="225" t="e">
        <f t="shared" si="7"/>
        <v>#N/A</v>
      </c>
      <c r="N99" s="225" t="e">
        <f t="shared" si="6"/>
        <v>#N/A</v>
      </c>
    </row>
    <row r="100" spans="1:14" s="118" customFormat="1">
      <c r="A100" s="128"/>
      <c r="B100" s="210"/>
      <c r="C100" s="210"/>
      <c r="D100" s="210"/>
      <c r="E100" s="211"/>
      <c r="F100" s="211"/>
      <c r="G100" s="212">
        <f t="shared" si="5"/>
        <v>0</v>
      </c>
      <c r="H100" s="163"/>
      <c r="I100" s="181"/>
      <c r="M100" s="225" t="e">
        <f t="shared" si="7"/>
        <v>#N/A</v>
      </c>
      <c r="N100" s="225" t="e">
        <f t="shared" si="6"/>
        <v>#N/A</v>
      </c>
    </row>
    <row r="101" spans="1:14" s="118" customFormat="1">
      <c r="A101" s="128"/>
      <c r="B101" s="210"/>
      <c r="C101" s="210"/>
      <c r="D101" s="210"/>
      <c r="E101" s="211"/>
      <c r="F101" s="211"/>
      <c r="G101" s="212">
        <f t="shared" si="5"/>
        <v>0</v>
      </c>
      <c r="H101" s="163"/>
      <c r="I101" s="181"/>
      <c r="M101" s="225" t="e">
        <f t="shared" si="7"/>
        <v>#N/A</v>
      </c>
      <c r="N101" s="225" t="e">
        <f t="shared" si="6"/>
        <v>#N/A</v>
      </c>
    </row>
    <row r="102" spans="1:14" s="118" customFormat="1">
      <c r="A102" s="128"/>
      <c r="B102" s="210"/>
      <c r="C102" s="210"/>
      <c r="D102" s="210"/>
      <c r="E102" s="211"/>
      <c r="F102" s="211"/>
      <c r="G102" s="212">
        <f t="shared" si="5"/>
        <v>0</v>
      </c>
      <c r="H102" s="163"/>
      <c r="I102" s="181"/>
      <c r="M102" s="225" t="e">
        <f t="shared" si="7"/>
        <v>#N/A</v>
      </c>
      <c r="N102" s="225" t="e">
        <f t="shared" si="6"/>
        <v>#N/A</v>
      </c>
    </row>
    <row r="103" spans="1:14" s="118" customFormat="1">
      <c r="A103" s="128"/>
      <c r="B103" s="210"/>
      <c r="C103" s="210"/>
      <c r="D103" s="210"/>
      <c r="E103" s="211"/>
      <c r="F103" s="211"/>
      <c r="G103" s="212">
        <f t="shared" si="5"/>
        <v>0</v>
      </c>
      <c r="H103" s="163"/>
      <c r="I103" s="181"/>
      <c r="M103" s="225" t="e">
        <f t="shared" si="7"/>
        <v>#N/A</v>
      </c>
      <c r="N103" s="225" t="e">
        <f t="shared" si="6"/>
        <v>#N/A</v>
      </c>
    </row>
    <row r="104" spans="1:14" s="118" customFormat="1">
      <c r="A104" s="128"/>
      <c r="B104" s="210"/>
      <c r="C104" s="210"/>
      <c r="D104" s="210"/>
      <c r="E104" s="211"/>
      <c r="F104" s="211"/>
      <c r="G104" s="212">
        <f t="shared" si="5"/>
        <v>0</v>
      </c>
      <c r="H104" s="163"/>
      <c r="I104" s="181"/>
      <c r="M104" s="225" t="e">
        <f t="shared" si="7"/>
        <v>#N/A</v>
      </c>
      <c r="N104" s="225" t="e">
        <f t="shared" si="6"/>
        <v>#N/A</v>
      </c>
    </row>
    <row r="105" spans="1:14" s="118" customFormat="1">
      <c r="A105" s="128"/>
      <c r="B105" s="210"/>
      <c r="C105" s="210"/>
      <c r="D105" s="210"/>
      <c r="E105" s="211"/>
      <c r="F105" s="211"/>
      <c r="G105" s="212">
        <f t="shared" si="5"/>
        <v>0</v>
      </c>
      <c r="H105" s="163"/>
      <c r="I105" s="181"/>
      <c r="M105" s="225" t="e">
        <f t="shared" si="7"/>
        <v>#N/A</v>
      </c>
      <c r="N105" s="225" t="e">
        <f t="shared" si="6"/>
        <v>#N/A</v>
      </c>
    </row>
    <row r="106" spans="1:14" s="118" customFormat="1">
      <c r="A106" s="128"/>
      <c r="B106" s="210"/>
      <c r="C106" s="210"/>
      <c r="D106" s="210"/>
      <c r="E106" s="211"/>
      <c r="F106" s="211"/>
      <c r="G106" s="212">
        <f t="shared" si="5"/>
        <v>0</v>
      </c>
      <c r="H106" s="163"/>
      <c r="I106" s="181"/>
      <c r="M106" s="225" t="e">
        <f t="shared" si="7"/>
        <v>#N/A</v>
      </c>
      <c r="N106" s="225" t="e">
        <f t="shared" si="6"/>
        <v>#N/A</v>
      </c>
    </row>
    <row r="107" spans="1:14" s="118" customFormat="1">
      <c r="A107" s="128"/>
      <c r="B107" s="210"/>
      <c r="C107" s="210"/>
      <c r="D107" s="210"/>
      <c r="E107" s="211"/>
      <c r="F107" s="211"/>
      <c r="G107" s="212">
        <f t="shared" si="5"/>
        <v>0</v>
      </c>
      <c r="H107" s="163"/>
      <c r="I107" s="181"/>
      <c r="M107" s="225" t="e">
        <f t="shared" si="7"/>
        <v>#N/A</v>
      </c>
      <c r="N107" s="225" t="e">
        <f t="shared" si="6"/>
        <v>#N/A</v>
      </c>
    </row>
    <row r="108" spans="1:14" s="118" customFormat="1">
      <c r="A108" s="128"/>
      <c r="B108" s="210"/>
      <c r="C108" s="210"/>
      <c r="D108" s="210"/>
      <c r="E108" s="211"/>
      <c r="F108" s="211"/>
      <c r="G108" s="212">
        <f t="shared" si="5"/>
        <v>0</v>
      </c>
      <c r="H108" s="163"/>
      <c r="I108" s="181"/>
      <c r="M108" s="225" t="e">
        <f t="shared" si="7"/>
        <v>#N/A</v>
      </c>
      <c r="N108" s="225" t="e">
        <f t="shared" si="6"/>
        <v>#N/A</v>
      </c>
    </row>
    <row r="109" spans="1:14" s="118" customFormat="1">
      <c r="A109" s="128"/>
      <c r="B109" s="210"/>
      <c r="C109" s="210"/>
      <c r="D109" s="210"/>
      <c r="E109" s="211"/>
      <c r="F109" s="211"/>
      <c r="G109" s="212">
        <f t="shared" si="5"/>
        <v>0</v>
      </c>
      <c r="H109" s="163"/>
      <c r="I109" s="181"/>
      <c r="M109" s="225" t="e">
        <f t="shared" si="7"/>
        <v>#N/A</v>
      </c>
      <c r="N109" s="225" t="e">
        <f t="shared" si="6"/>
        <v>#N/A</v>
      </c>
    </row>
    <row r="110" spans="1:14" s="118" customFormat="1">
      <c r="A110" s="128"/>
      <c r="B110" s="210"/>
      <c r="C110" s="210"/>
      <c r="D110" s="210"/>
      <c r="E110" s="211"/>
      <c r="F110" s="211"/>
      <c r="G110" s="212">
        <f t="shared" si="5"/>
        <v>0</v>
      </c>
      <c r="H110" s="163"/>
      <c r="I110" s="181"/>
      <c r="M110" s="225" t="e">
        <f t="shared" si="7"/>
        <v>#N/A</v>
      </c>
      <c r="N110" s="225" t="e">
        <f t="shared" si="6"/>
        <v>#N/A</v>
      </c>
    </row>
    <row r="111" spans="1:14" s="118" customFormat="1">
      <c r="A111" s="128"/>
      <c r="B111" s="210"/>
      <c r="C111" s="210"/>
      <c r="D111" s="210"/>
      <c r="E111" s="211"/>
      <c r="F111" s="211"/>
      <c r="G111" s="212">
        <f t="shared" si="5"/>
        <v>0</v>
      </c>
      <c r="H111" s="163"/>
      <c r="I111" s="181"/>
      <c r="M111" s="225" t="e">
        <f t="shared" si="7"/>
        <v>#N/A</v>
      </c>
      <c r="N111" s="225" t="e">
        <f t="shared" si="6"/>
        <v>#N/A</v>
      </c>
    </row>
    <row r="112" spans="1:14" s="118" customFormat="1">
      <c r="A112" s="128"/>
      <c r="B112" s="210"/>
      <c r="C112" s="210"/>
      <c r="D112" s="210"/>
      <c r="E112" s="211"/>
      <c r="F112" s="211"/>
      <c r="G112" s="212">
        <f t="shared" si="5"/>
        <v>0</v>
      </c>
      <c r="H112" s="163"/>
      <c r="I112" s="181"/>
      <c r="M112" s="225" t="e">
        <f t="shared" si="7"/>
        <v>#N/A</v>
      </c>
      <c r="N112" s="225" t="e">
        <f t="shared" si="6"/>
        <v>#N/A</v>
      </c>
    </row>
    <row r="113" spans="1:14" s="118" customFormat="1">
      <c r="A113" s="128"/>
      <c r="B113" s="210"/>
      <c r="C113" s="210"/>
      <c r="D113" s="210"/>
      <c r="E113" s="211"/>
      <c r="F113" s="211"/>
      <c r="G113" s="212">
        <f t="shared" si="5"/>
        <v>0</v>
      </c>
      <c r="H113" s="163"/>
      <c r="I113" s="181"/>
      <c r="M113" s="225" t="e">
        <f t="shared" si="7"/>
        <v>#N/A</v>
      </c>
      <c r="N113" s="225" t="e">
        <f t="shared" si="6"/>
        <v>#N/A</v>
      </c>
    </row>
    <row r="114" spans="1:14" s="118" customFormat="1">
      <c r="A114" s="128"/>
      <c r="B114" s="210"/>
      <c r="C114" s="210"/>
      <c r="D114" s="210"/>
      <c r="E114" s="211"/>
      <c r="F114" s="211"/>
      <c r="G114" s="212">
        <f t="shared" si="5"/>
        <v>0</v>
      </c>
      <c r="H114" s="163"/>
      <c r="I114" s="181"/>
      <c r="M114" s="225" t="e">
        <f t="shared" si="7"/>
        <v>#N/A</v>
      </c>
      <c r="N114" s="225" t="e">
        <f t="shared" si="6"/>
        <v>#N/A</v>
      </c>
    </row>
    <row r="115" spans="1:14" s="118" customFormat="1">
      <c r="A115" s="128"/>
      <c r="B115" s="210"/>
      <c r="C115" s="210"/>
      <c r="D115" s="210"/>
      <c r="E115" s="211"/>
      <c r="F115" s="211"/>
      <c r="G115" s="212">
        <f t="shared" ref="G115:G131" si="8">E115*F115</f>
        <v>0</v>
      </c>
      <c r="H115" s="163"/>
      <c r="I115" s="181"/>
      <c r="M115" s="225" t="e">
        <f t="shared" si="7"/>
        <v>#N/A</v>
      </c>
      <c r="N115" s="225" t="e">
        <f t="shared" si="6"/>
        <v>#N/A</v>
      </c>
    </row>
    <row r="116" spans="1:14" s="118" customFormat="1">
      <c r="A116" s="128"/>
      <c r="B116" s="210"/>
      <c r="C116" s="210"/>
      <c r="D116" s="210"/>
      <c r="E116" s="211"/>
      <c r="F116" s="211"/>
      <c r="G116" s="212">
        <f t="shared" si="8"/>
        <v>0</v>
      </c>
      <c r="H116" s="163"/>
      <c r="I116" s="181"/>
      <c r="M116" s="225" t="e">
        <f t="shared" si="7"/>
        <v>#N/A</v>
      </c>
      <c r="N116" s="225" t="e">
        <f t="shared" si="6"/>
        <v>#N/A</v>
      </c>
    </row>
    <row r="117" spans="1:14" s="118" customFormat="1">
      <c r="A117" s="128"/>
      <c r="B117" s="210"/>
      <c r="C117" s="210"/>
      <c r="D117" s="210"/>
      <c r="E117" s="211"/>
      <c r="F117" s="211"/>
      <c r="G117" s="212">
        <f t="shared" si="8"/>
        <v>0</v>
      </c>
      <c r="H117" s="163"/>
      <c r="I117" s="181"/>
      <c r="M117" s="225" t="e">
        <f t="shared" si="7"/>
        <v>#N/A</v>
      </c>
      <c r="N117" s="225" t="e">
        <f t="shared" si="6"/>
        <v>#N/A</v>
      </c>
    </row>
    <row r="118" spans="1:14" s="118" customFormat="1">
      <c r="A118" s="128"/>
      <c r="B118" s="210"/>
      <c r="C118" s="210"/>
      <c r="D118" s="210"/>
      <c r="E118" s="211"/>
      <c r="F118" s="211"/>
      <c r="G118" s="212">
        <f t="shared" si="8"/>
        <v>0</v>
      </c>
      <c r="H118" s="163"/>
      <c r="I118" s="181"/>
      <c r="M118" s="225" t="e">
        <f t="shared" si="7"/>
        <v>#N/A</v>
      </c>
      <c r="N118" s="225" t="e">
        <f t="shared" si="6"/>
        <v>#N/A</v>
      </c>
    </row>
    <row r="119" spans="1:14" s="118" customFormat="1">
      <c r="A119" s="128"/>
      <c r="B119" s="210"/>
      <c r="C119" s="210"/>
      <c r="D119" s="210"/>
      <c r="E119" s="211"/>
      <c r="F119" s="211"/>
      <c r="G119" s="212">
        <f t="shared" si="8"/>
        <v>0</v>
      </c>
      <c r="H119" s="163"/>
      <c r="I119" s="181"/>
      <c r="M119" s="225" t="e">
        <f t="shared" si="7"/>
        <v>#N/A</v>
      </c>
      <c r="N119" s="225" t="e">
        <f t="shared" si="6"/>
        <v>#N/A</v>
      </c>
    </row>
    <row r="120" spans="1:14" s="118" customFormat="1">
      <c r="A120" s="128"/>
      <c r="B120" s="210"/>
      <c r="C120" s="210"/>
      <c r="D120" s="210"/>
      <c r="E120" s="211"/>
      <c r="F120" s="211"/>
      <c r="G120" s="212">
        <f t="shared" si="8"/>
        <v>0</v>
      </c>
      <c r="H120" s="163"/>
      <c r="I120" s="181"/>
      <c r="M120" s="225" t="e">
        <f t="shared" si="7"/>
        <v>#N/A</v>
      </c>
      <c r="N120" s="225" t="e">
        <f t="shared" si="6"/>
        <v>#N/A</v>
      </c>
    </row>
    <row r="121" spans="1:14" s="118" customFormat="1">
      <c r="A121" s="128"/>
      <c r="B121" s="210"/>
      <c r="C121" s="210"/>
      <c r="D121" s="210"/>
      <c r="E121" s="211"/>
      <c r="F121" s="211"/>
      <c r="G121" s="212">
        <f t="shared" si="8"/>
        <v>0</v>
      </c>
      <c r="H121" s="163"/>
      <c r="I121" s="181"/>
      <c r="M121" s="225" t="e">
        <f t="shared" si="7"/>
        <v>#N/A</v>
      </c>
      <c r="N121" s="225" t="e">
        <f t="shared" si="6"/>
        <v>#N/A</v>
      </c>
    </row>
    <row r="122" spans="1:14" s="118" customFormat="1">
      <c r="A122" s="128"/>
      <c r="B122" s="210"/>
      <c r="C122" s="210"/>
      <c r="D122" s="210"/>
      <c r="E122" s="211"/>
      <c r="F122" s="211"/>
      <c r="G122" s="212">
        <f t="shared" si="8"/>
        <v>0</v>
      </c>
      <c r="H122" s="163"/>
      <c r="I122" s="181"/>
      <c r="M122" s="225" t="e">
        <f t="shared" si="7"/>
        <v>#N/A</v>
      </c>
      <c r="N122" s="225" t="e">
        <f t="shared" si="6"/>
        <v>#N/A</v>
      </c>
    </row>
    <row r="123" spans="1:14" s="118" customFormat="1">
      <c r="A123" s="128"/>
      <c r="B123" s="210"/>
      <c r="C123" s="210"/>
      <c r="D123" s="210"/>
      <c r="E123" s="211"/>
      <c r="F123" s="211"/>
      <c r="G123" s="212">
        <f t="shared" si="8"/>
        <v>0</v>
      </c>
      <c r="H123" s="163"/>
      <c r="I123" s="181"/>
      <c r="M123" s="225" t="e">
        <f t="shared" si="7"/>
        <v>#N/A</v>
      </c>
      <c r="N123" s="225" t="e">
        <f t="shared" si="6"/>
        <v>#N/A</v>
      </c>
    </row>
    <row r="124" spans="1:14" s="118" customFormat="1">
      <c r="A124" s="128"/>
      <c r="B124" s="210"/>
      <c r="C124" s="210"/>
      <c r="D124" s="210"/>
      <c r="E124" s="211"/>
      <c r="F124" s="211"/>
      <c r="G124" s="212">
        <f t="shared" si="8"/>
        <v>0</v>
      </c>
      <c r="H124" s="163"/>
      <c r="I124" s="181"/>
      <c r="M124" s="225" t="e">
        <f t="shared" si="7"/>
        <v>#N/A</v>
      </c>
      <c r="N124" s="225" t="e">
        <f t="shared" si="6"/>
        <v>#N/A</v>
      </c>
    </row>
    <row r="125" spans="1:14" s="118" customFormat="1">
      <c r="A125" s="128"/>
      <c r="B125" s="210"/>
      <c r="C125" s="210"/>
      <c r="D125" s="210"/>
      <c r="E125" s="211"/>
      <c r="F125" s="211"/>
      <c r="G125" s="212">
        <f t="shared" si="8"/>
        <v>0</v>
      </c>
      <c r="H125" s="163"/>
      <c r="I125" s="181"/>
      <c r="M125" s="225" t="e">
        <f t="shared" si="7"/>
        <v>#N/A</v>
      </c>
      <c r="N125" s="225" t="e">
        <f t="shared" si="6"/>
        <v>#N/A</v>
      </c>
    </row>
    <row r="126" spans="1:14" s="118" customFormat="1">
      <c r="A126" s="128"/>
      <c r="B126" s="210"/>
      <c r="C126" s="210"/>
      <c r="D126" s="210"/>
      <c r="E126" s="211"/>
      <c r="F126" s="211"/>
      <c r="G126" s="212">
        <f t="shared" si="8"/>
        <v>0</v>
      </c>
      <c r="H126" s="163"/>
      <c r="I126" s="181"/>
      <c r="M126" s="225" t="e">
        <f t="shared" si="7"/>
        <v>#N/A</v>
      </c>
      <c r="N126" s="225" t="e">
        <f t="shared" si="6"/>
        <v>#N/A</v>
      </c>
    </row>
    <row r="127" spans="1:14" s="118" customFormat="1">
      <c r="A127" s="128"/>
      <c r="B127" s="210"/>
      <c r="C127" s="210"/>
      <c r="D127" s="210"/>
      <c r="E127" s="211"/>
      <c r="F127" s="211"/>
      <c r="G127" s="212">
        <f t="shared" si="8"/>
        <v>0</v>
      </c>
      <c r="H127" s="163"/>
      <c r="I127" s="181"/>
      <c r="M127" s="225" t="e">
        <f t="shared" si="7"/>
        <v>#N/A</v>
      </c>
      <c r="N127" s="225" t="e">
        <f t="shared" si="6"/>
        <v>#N/A</v>
      </c>
    </row>
    <row r="128" spans="1:14" s="118" customFormat="1">
      <c r="A128" s="128"/>
      <c r="B128" s="210"/>
      <c r="C128" s="210"/>
      <c r="D128" s="210"/>
      <c r="E128" s="211"/>
      <c r="F128" s="211"/>
      <c r="G128" s="212">
        <f t="shared" si="8"/>
        <v>0</v>
      </c>
      <c r="H128" s="163"/>
      <c r="I128" s="181"/>
      <c r="M128" s="225" t="e">
        <f t="shared" si="7"/>
        <v>#N/A</v>
      </c>
      <c r="N128" s="225" t="e">
        <f t="shared" si="6"/>
        <v>#N/A</v>
      </c>
    </row>
    <row r="129" spans="1:14" s="118" customFormat="1">
      <c r="A129" s="128"/>
      <c r="B129" s="210"/>
      <c r="C129" s="210"/>
      <c r="D129" s="210"/>
      <c r="E129" s="211"/>
      <c r="F129" s="211"/>
      <c r="G129" s="212">
        <f t="shared" si="8"/>
        <v>0</v>
      </c>
      <c r="H129" s="163"/>
      <c r="I129" s="181"/>
      <c r="M129" s="225" t="e">
        <f t="shared" si="7"/>
        <v>#N/A</v>
      </c>
      <c r="N129" s="225" t="e">
        <f t="shared" si="6"/>
        <v>#N/A</v>
      </c>
    </row>
    <row r="130" spans="1:14" s="118" customFormat="1">
      <c r="A130" s="128"/>
      <c r="B130" s="210"/>
      <c r="C130" s="210"/>
      <c r="D130" s="210"/>
      <c r="E130" s="211"/>
      <c r="F130" s="211"/>
      <c r="G130" s="212">
        <f t="shared" si="8"/>
        <v>0</v>
      </c>
      <c r="H130" s="163"/>
      <c r="I130" s="181"/>
      <c r="M130" s="225" t="e">
        <f t="shared" si="7"/>
        <v>#N/A</v>
      </c>
      <c r="N130" s="225" t="e">
        <f t="shared" si="6"/>
        <v>#N/A</v>
      </c>
    </row>
    <row r="131" spans="1:14" s="118" customFormat="1">
      <c r="A131" s="128"/>
      <c r="B131" s="210"/>
      <c r="C131" s="210"/>
      <c r="D131" s="210"/>
      <c r="E131" s="211"/>
      <c r="F131" s="211"/>
      <c r="G131" s="212">
        <f t="shared" si="8"/>
        <v>0</v>
      </c>
      <c r="H131" s="163"/>
      <c r="I131" s="181"/>
      <c r="M131" s="225" t="e">
        <f t="shared" si="7"/>
        <v>#N/A</v>
      </c>
      <c r="N131" s="225" t="e">
        <f t="shared" si="6"/>
        <v>#N/A</v>
      </c>
    </row>
    <row r="132" spans="1:14" s="118" customFormat="1">
      <c r="A132" s="128"/>
      <c r="B132" s="210"/>
      <c r="C132" s="210"/>
      <c r="D132" s="210"/>
      <c r="E132" s="211"/>
      <c r="F132" s="211"/>
      <c r="G132" s="212">
        <f t="shared" si="3"/>
        <v>0</v>
      </c>
      <c r="H132" s="163"/>
      <c r="I132" s="181"/>
      <c r="M132" s="225" t="e">
        <f t="shared" si="7"/>
        <v>#N/A</v>
      </c>
      <c r="N132" s="225" t="e">
        <f t="shared" si="6"/>
        <v>#N/A</v>
      </c>
    </row>
    <row r="133" spans="1:14" s="118" customFormat="1">
      <c r="A133" s="128"/>
      <c r="B133" s="210"/>
      <c r="C133" s="210"/>
      <c r="D133" s="210"/>
      <c r="E133" s="211"/>
      <c r="F133" s="211"/>
      <c r="G133" s="212">
        <f t="shared" si="3"/>
        <v>0</v>
      </c>
      <c r="H133" s="163"/>
      <c r="I133" s="181"/>
      <c r="M133" s="225" t="e">
        <f t="shared" si="7"/>
        <v>#N/A</v>
      </c>
      <c r="N133" s="225" t="e">
        <f>M133*F133</f>
        <v>#N/A</v>
      </c>
    </row>
  </sheetData>
  <sheetProtection algorithmName="SHA-512" hashValue="eCzfNJdKhPJ0t4J9N28lNolxXpsVIcCLoZhqgwwqjIixUnzRPrkMQEHmZIserftbP89+FVaM2UDnis0HstJu3w==" saltValue="mMLo9hZ326rnroyKzH/i5w==" spinCount="100000" sheet="1" insertRows="0" selectLockedCells="1"/>
  <mergeCells count="19">
    <mergeCell ref="B11:D11"/>
    <mergeCell ref="E11:F11"/>
    <mergeCell ref="B12:D12"/>
    <mergeCell ref="E12:F12"/>
    <mergeCell ref="B13:D13"/>
    <mergeCell ref="E13:F13"/>
    <mergeCell ref="B8:D8"/>
    <mergeCell ref="E8:F8"/>
    <mergeCell ref="B9:D9"/>
    <mergeCell ref="E9:F9"/>
    <mergeCell ref="B10:D10"/>
    <mergeCell ref="E10:F10"/>
    <mergeCell ref="B7:D7"/>
    <mergeCell ref="E7:F7"/>
    <mergeCell ref="F3:H3"/>
    <mergeCell ref="A5:D5"/>
    <mergeCell ref="E5:F5"/>
    <mergeCell ref="B6:D6"/>
    <mergeCell ref="E6:F6"/>
  </mergeCells>
  <phoneticPr fontId="3"/>
  <dataValidations count="1">
    <dataValidation type="list" allowBlank="1" showInputMessage="1" showErrorMessage="1" sqref="A23:A133" xr:uid="{C7BB7713-C92B-4E3B-9DA4-DDDAE1B53EC5}">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999E3-627A-4081-BD7A-A041EF06709A}">
  <sheetPr>
    <tabColor rgb="FFFFC000"/>
    <pageSetUpPr fitToPage="1"/>
  </sheetPr>
  <dimension ref="A1:J21"/>
  <sheetViews>
    <sheetView showGridLines="0" view="pageBreakPreview" topLeftCell="E4" zoomScaleNormal="100" zoomScaleSheetLayoutView="100" workbookViewId="0">
      <selection activeCell="E11" sqref="E11:G11"/>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6" customFormat="1">
      <c r="A1" s="106" t="s">
        <v>247</v>
      </c>
    </row>
    <row r="2" spans="1:10" s="106" customFormat="1" ht="19.5">
      <c r="A2" s="107" t="s">
        <v>281</v>
      </c>
    </row>
    <row r="3" spans="1:10" s="106" customFormat="1" ht="19.5">
      <c r="D3" s="122"/>
      <c r="F3" s="109" t="s">
        <v>91</v>
      </c>
      <c r="G3" s="324">
        <f>基本情報!E8</f>
        <v>0</v>
      </c>
      <c r="H3" s="325"/>
      <c r="I3" s="122"/>
    </row>
    <row r="5" spans="1:10">
      <c r="B5" s="330" t="s">
        <v>282</v>
      </c>
      <c r="C5" s="330"/>
      <c r="D5" s="330"/>
      <c r="E5" s="331">
        <f>SUM(F6:H6)</f>
        <v>0</v>
      </c>
      <c r="F5" s="139" t="s">
        <v>283</v>
      </c>
      <c r="G5" s="140" t="s">
        <v>284</v>
      </c>
      <c r="H5" s="140" t="s">
        <v>285</v>
      </c>
    </row>
    <row r="6" spans="1:10" s="138" customFormat="1" ht="28.15" customHeight="1">
      <c r="B6" s="330"/>
      <c r="C6" s="330"/>
      <c r="D6" s="330"/>
      <c r="E6" s="331"/>
      <c r="F6" s="214"/>
      <c r="G6" s="214"/>
      <c r="H6" s="214"/>
    </row>
    <row r="7" spans="1:10" s="138" customFormat="1" ht="10.15" customHeight="1"/>
    <row r="8" spans="1:10" s="138" customFormat="1" ht="28.15" customHeight="1">
      <c r="B8" s="159" t="s">
        <v>324</v>
      </c>
      <c r="E8" s="214"/>
      <c r="F8" s="165" t="str">
        <f>IF(E8&gt;J8,"入力できる最大日数("&amp;J8&amp;"日)を超えています","")</f>
        <v/>
      </c>
      <c r="G8" s="157"/>
      <c r="H8" s="157"/>
      <c r="I8" s="157"/>
      <c r="J8" s="157">
        <f>_xlfn.DAYS("2023/9/30","2023/5/8")+1</f>
        <v>146</v>
      </c>
    </row>
    <row r="9" spans="1:10" s="138" customFormat="1" ht="10.15" customHeight="1">
      <c r="E9" s="180"/>
    </row>
    <row r="10" spans="1:10" s="138" customFormat="1" ht="28.15" customHeight="1">
      <c r="B10" s="138" t="s">
        <v>286</v>
      </c>
      <c r="E10" s="215">
        <f>E5*E8</f>
        <v>0</v>
      </c>
    </row>
    <row r="11" spans="1:10" s="138" customFormat="1" ht="31.15" customHeight="1">
      <c r="H11" s="141" t="s">
        <v>18</v>
      </c>
    </row>
    <row r="12" spans="1:10" s="142" customFormat="1">
      <c r="B12" s="291"/>
      <c r="C12" s="143" t="s">
        <v>307</v>
      </c>
      <c r="D12" s="143" t="s">
        <v>308</v>
      </c>
      <c r="E12" s="143" t="s">
        <v>289</v>
      </c>
      <c r="F12" s="143" t="s">
        <v>290</v>
      </c>
      <c r="G12" s="143" t="s">
        <v>291</v>
      </c>
      <c r="H12" s="143" t="s">
        <v>292</v>
      </c>
    </row>
    <row r="13" spans="1:10" s="142" customFormat="1">
      <c r="B13" s="291"/>
      <c r="C13" s="144" t="s">
        <v>11</v>
      </c>
      <c r="D13" s="144" t="s">
        <v>293</v>
      </c>
      <c r="E13" s="144" t="s">
        <v>294</v>
      </c>
      <c r="F13" s="144" t="s">
        <v>295</v>
      </c>
      <c r="G13" s="144" t="s">
        <v>296</v>
      </c>
      <c r="H13" s="144" t="s">
        <v>297</v>
      </c>
    </row>
    <row r="14" spans="1:10" s="142" customFormat="1" ht="97.9" customHeight="1">
      <c r="B14" s="291"/>
      <c r="C14" s="332" t="s">
        <v>309</v>
      </c>
      <c r="D14" s="333"/>
      <c r="E14" s="145"/>
      <c r="F14" s="145"/>
      <c r="G14" s="145"/>
      <c r="H14" s="145"/>
    </row>
    <row r="15" spans="1:10" s="138" customFormat="1" ht="28.15" customHeight="1">
      <c r="B15" s="146" t="s">
        <v>299</v>
      </c>
      <c r="C15" s="216"/>
      <c r="D15" s="216"/>
      <c r="E15" s="147">
        <f>IFERROR(C15/D15,0)</f>
        <v>0</v>
      </c>
      <c r="F15" s="214"/>
      <c r="G15" s="218">
        <f>$E$10*F15</f>
        <v>0</v>
      </c>
      <c r="H15" s="148">
        <f>E15*G15</f>
        <v>0</v>
      </c>
    </row>
    <row r="16" spans="1:10" s="138" customFormat="1" ht="28.15" customHeight="1">
      <c r="B16" s="146" t="s">
        <v>300</v>
      </c>
      <c r="C16" s="216"/>
      <c r="D16" s="216"/>
      <c r="E16" s="147">
        <f t="shared" ref="E16:E20" si="0">IFERROR(C16/D16,0)</f>
        <v>0</v>
      </c>
      <c r="F16" s="214"/>
      <c r="G16" s="218">
        <f t="shared" ref="G16:G20" si="1">$E$10*F16</f>
        <v>0</v>
      </c>
      <c r="H16" s="148">
        <f t="shared" ref="H16:H20" si="2">E16*G16</f>
        <v>0</v>
      </c>
    </row>
    <row r="17" spans="2:8" s="138" customFormat="1" ht="28.15" customHeight="1">
      <c r="B17" s="146" t="s">
        <v>301</v>
      </c>
      <c r="C17" s="216"/>
      <c r="D17" s="216"/>
      <c r="E17" s="147">
        <f t="shared" si="0"/>
        <v>0</v>
      </c>
      <c r="F17" s="214"/>
      <c r="G17" s="218">
        <f t="shared" si="1"/>
        <v>0</v>
      </c>
      <c r="H17" s="148">
        <f t="shared" si="2"/>
        <v>0</v>
      </c>
    </row>
    <row r="18" spans="2:8" s="138" customFormat="1" ht="28.15" customHeight="1">
      <c r="B18" s="146" t="s">
        <v>302</v>
      </c>
      <c r="C18" s="216"/>
      <c r="D18" s="216"/>
      <c r="E18" s="147">
        <f t="shared" si="0"/>
        <v>0</v>
      </c>
      <c r="F18" s="214"/>
      <c r="G18" s="218">
        <f t="shared" si="1"/>
        <v>0</v>
      </c>
      <c r="H18" s="148">
        <f t="shared" si="2"/>
        <v>0</v>
      </c>
    </row>
    <row r="19" spans="2:8" s="138" customFormat="1" ht="28.15" customHeight="1">
      <c r="B19" s="146" t="s">
        <v>303</v>
      </c>
      <c r="C19" s="216"/>
      <c r="D19" s="216"/>
      <c r="E19" s="147">
        <f t="shared" si="0"/>
        <v>0</v>
      </c>
      <c r="F19" s="214"/>
      <c r="G19" s="218">
        <f t="shared" si="1"/>
        <v>0</v>
      </c>
      <c r="H19" s="148">
        <f t="shared" si="2"/>
        <v>0</v>
      </c>
    </row>
    <row r="20" spans="2:8" s="138" customFormat="1" ht="28.15" customHeight="1" thickBot="1">
      <c r="B20" s="149" t="s">
        <v>304</v>
      </c>
      <c r="C20" s="217"/>
      <c r="D20" s="217"/>
      <c r="E20" s="150">
        <f t="shared" si="0"/>
        <v>0</v>
      </c>
      <c r="F20" s="219"/>
      <c r="G20" s="220">
        <f t="shared" si="1"/>
        <v>0</v>
      </c>
      <c r="H20" s="151">
        <f t="shared" si="2"/>
        <v>0</v>
      </c>
    </row>
    <row r="21" spans="2:8" s="138" customFormat="1" ht="28.15" customHeight="1" thickTop="1">
      <c r="B21" s="152" t="s">
        <v>305</v>
      </c>
      <c r="C21" s="153"/>
      <c r="D21" s="153"/>
      <c r="E21" s="154"/>
      <c r="F21" s="154"/>
      <c r="G21" s="154"/>
      <c r="H21" s="155">
        <f>ROUNDDOWN(SUM(H15:H20),0)</f>
        <v>0</v>
      </c>
    </row>
  </sheetData>
  <sheetProtection algorithmName="SHA-512" hashValue="H0CLR0iUNraFUk9Ru9ma9uSbzlPkcyhIO/4C/3JnjLhoHLq30I2t3U6+A5aucxKbitqwgz7+LwhW7h8ZDgP/IA==" saltValue="8OdSewTkw9mNnHuoY00Fug==" spinCount="100000" sheet="1" selectLockedCells="1"/>
  <mergeCells count="5">
    <mergeCell ref="G3:H3"/>
    <mergeCell ref="B5:D6"/>
    <mergeCell ref="E5:E6"/>
    <mergeCell ref="B12:B14"/>
    <mergeCell ref="C14:D14"/>
  </mergeCells>
  <phoneticPr fontId="3"/>
  <pageMargins left="0.70866141732283472" right="0.70866141732283472" top="0.6" bottom="0.43" header="0.31496062992125984" footer="0.31496062992125984"/>
  <pageSetup paperSize="9" scale="8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B11" sqref="B11:G1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67"/>
      <c r="B2" s="367"/>
      <c r="C2" s="367"/>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8" t="s">
        <v>117</v>
      </c>
      <c r="B4" s="368"/>
      <c r="C4" s="369"/>
      <c r="D4" s="369"/>
      <c r="E4" s="369"/>
      <c r="F4" s="369"/>
      <c r="G4" s="369"/>
      <c r="H4" s="369"/>
      <c r="I4" s="369"/>
      <c r="J4" s="369"/>
      <c r="K4" s="369"/>
      <c r="L4" s="369"/>
      <c r="M4" s="369"/>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375">
        <f>基本情報!E8</f>
        <v>0</v>
      </c>
      <c r="J7" s="376"/>
      <c r="K7" s="376"/>
      <c r="L7" s="376"/>
      <c r="M7" s="376"/>
    </row>
    <row r="8" spans="1:13">
      <c r="A8" s="18"/>
      <c r="B8" s="18"/>
      <c r="C8" s="18"/>
      <c r="D8" s="18"/>
      <c r="E8" s="18"/>
      <c r="F8" s="18"/>
      <c r="G8" s="18"/>
      <c r="H8" s="18"/>
      <c r="I8" s="18"/>
      <c r="J8" s="18"/>
      <c r="K8" s="18"/>
      <c r="L8" s="18"/>
      <c r="M8" s="18"/>
    </row>
    <row r="9" spans="1:13" ht="19.5" thickBot="1">
      <c r="A9" s="350" t="s">
        <v>61</v>
      </c>
      <c r="B9" s="345"/>
      <c r="C9" s="18"/>
      <c r="D9" s="18"/>
      <c r="E9" s="18"/>
      <c r="F9" s="18"/>
      <c r="G9" s="18"/>
      <c r="H9" s="351" t="s">
        <v>62</v>
      </c>
      <c r="I9" s="351"/>
      <c r="J9" s="352"/>
      <c r="K9" s="352"/>
      <c r="L9" s="352"/>
      <c r="M9" s="18"/>
    </row>
    <row r="10" spans="1:13" ht="29.45" customHeight="1" thickBot="1">
      <c r="A10" s="18"/>
      <c r="B10" s="370" t="s">
        <v>63</v>
      </c>
      <c r="C10" s="371"/>
      <c r="D10" s="371"/>
      <c r="E10" s="371"/>
      <c r="F10" s="371"/>
      <c r="G10" s="372"/>
      <c r="H10" s="373" t="s">
        <v>64</v>
      </c>
      <c r="I10" s="371"/>
      <c r="J10" s="371"/>
      <c r="K10" s="371"/>
      <c r="L10" s="374"/>
      <c r="M10" s="18"/>
    </row>
    <row r="11" spans="1:13" ht="29.45" customHeight="1">
      <c r="A11" s="18"/>
      <c r="B11" s="377" t="s">
        <v>73</v>
      </c>
      <c r="C11" s="378"/>
      <c r="D11" s="378"/>
      <c r="E11" s="378"/>
      <c r="F11" s="378"/>
      <c r="G11" s="379"/>
      <c r="H11" s="19"/>
      <c r="I11" s="20"/>
      <c r="J11" s="455">
        <f>'別紙2-3'!J17</f>
        <v>0</v>
      </c>
      <c r="K11" s="455"/>
      <c r="L11" s="21"/>
      <c r="M11" s="18"/>
    </row>
    <row r="12" spans="1:13" ht="29.45" customHeight="1">
      <c r="A12" s="18"/>
      <c r="B12" s="361" t="s">
        <v>65</v>
      </c>
      <c r="C12" s="362"/>
      <c r="D12" s="362"/>
      <c r="E12" s="362"/>
      <c r="F12" s="362"/>
      <c r="G12" s="363"/>
      <c r="H12" s="22"/>
      <c r="I12" s="23"/>
      <c r="J12" s="456">
        <f>J18-J11-J13</f>
        <v>0</v>
      </c>
      <c r="K12" s="456"/>
      <c r="L12" s="24"/>
      <c r="M12" s="18"/>
    </row>
    <row r="13" spans="1:13" ht="29.45" customHeight="1" thickBot="1">
      <c r="A13" s="18"/>
      <c r="B13" s="361" t="s">
        <v>66</v>
      </c>
      <c r="C13" s="362"/>
      <c r="D13" s="362"/>
      <c r="E13" s="362"/>
      <c r="F13" s="362"/>
      <c r="G13" s="363"/>
      <c r="H13" s="25"/>
      <c r="I13" s="26"/>
      <c r="J13" s="457">
        <f>'別紙2-3'!D17</f>
        <v>0</v>
      </c>
      <c r="K13" s="457"/>
      <c r="L13" s="27"/>
      <c r="M13" s="18"/>
    </row>
    <row r="14" spans="1:13" ht="29.45" customHeight="1" thickBot="1">
      <c r="A14" s="18"/>
      <c r="B14" s="341" t="s">
        <v>67</v>
      </c>
      <c r="C14" s="342"/>
      <c r="D14" s="342"/>
      <c r="E14" s="342"/>
      <c r="F14" s="342"/>
      <c r="G14" s="343"/>
      <c r="H14" s="28"/>
      <c r="I14" s="458">
        <f>SUM(J11:K13)</f>
        <v>0</v>
      </c>
      <c r="J14" s="458"/>
      <c r="K14" s="458"/>
      <c r="L14" s="29"/>
      <c r="M14" s="18"/>
    </row>
    <row r="15" spans="1:13">
      <c r="A15" s="18"/>
      <c r="B15" s="365"/>
      <c r="C15" s="365"/>
      <c r="D15" s="365"/>
      <c r="E15" s="365"/>
      <c r="F15" s="365"/>
      <c r="G15" s="365"/>
      <c r="H15" s="365"/>
      <c r="I15" s="365"/>
      <c r="J15" s="365"/>
      <c r="K15" s="365"/>
      <c r="L15" s="365"/>
      <c r="M15" s="18"/>
    </row>
    <row r="16" spans="1:13" ht="19.5" thickBot="1">
      <c r="A16" s="350" t="s">
        <v>68</v>
      </c>
      <c r="B16" s="345"/>
      <c r="C16" s="18"/>
      <c r="D16" s="18"/>
      <c r="E16" s="18"/>
      <c r="F16" s="18"/>
      <c r="G16" s="18"/>
      <c r="H16" s="351" t="s">
        <v>62</v>
      </c>
      <c r="I16" s="351"/>
      <c r="J16" s="352"/>
      <c r="K16" s="352"/>
      <c r="L16" s="352"/>
      <c r="M16" s="18"/>
    </row>
    <row r="17" spans="1:13" ht="29.45" customHeight="1" thickBot="1">
      <c r="A17" s="18"/>
      <c r="B17" s="370" t="s">
        <v>63</v>
      </c>
      <c r="C17" s="371"/>
      <c r="D17" s="371"/>
      <c r="E17" s="371"/>
      <c r="F17" s="371"/>
      <c r="G17" s="372"/>
      <c r="H17" s="373" t="s">
        <v>64</v>
      </c>
      <c r="I17" s="371"/>
      <c r="J17" s="371"/>
      <c r="K17" s="371"/>
      <c r="L17" s="374"/>
      <c r="M17" s="18"/>
    </row>
    <row r="18" spans="1:13" ht="29.45" customHeight="1">
      <c r="A18" s="18"/>
      <c r="B18" s="353" t="s">
        <v>69</v>
      </c>
      <c r="C18" s="354"/>
      <c r="D18" s="354"/>
      <c r="E18" s="354"/>
      <c r="F18" s="354"/>
      <c r="G18" s="355"/>
      <c r="H18" s="30"/>
      <c r="I18" s="223"/>
      <c r="J18" s="455">
        <f>'別紙2-3'!C17</f>
        <v>0</v>
      </c>
      <c r="K18" s="455"/>
      <c r="L18" s="32"/>
      <c r="M18" s="18"/>
    </row>
    <row r="19" spans="1:13" ht="29.45" customHeight="1">
      <c r="A19" s="18"/>
      <c r="B19" s="357"/>
      <c r="C19" s="358"/>
      <c r="D19" s="358"/>
      <c r="E19" s="358"/>
      <c r="F19" s="358"/>
      <c r="G19" s="359"/>
      <c r="H19" s="33"/>
      <c r="I19" s="459"/>
      <c r="J19" s="459"/>
      <c r="K19" s="459"/>
      <c r="L19" s="34"/>
      <c r="M19" s="18"/>
    </row>
    <row r="20" spans="1:13" ht="29.45" customHeight="1" thickBot="1">
      <c r="A20" s="18"/>
      <c r="B20" s="334"/>
      <c r="C20" s="335"/>
      <c r="D20" s="335"/>
      <c r="E20" s="335"/>
      <c r="F20" s="335"/>
      <c r="G20" s="336"/>
      <c r="H20" s="35"/>
      <c r="I20" s="457"/>
      <c r="J20" s="457"/>
      <c r="K20" s="457"/>
      <c r="L20" s="36"/>
      <c r="M20" s="18"/>
    </row>
    <row r="21" spans="1:13" ht="29.45" customHeight="1" thickBot="1">
      <c r="A21" s="18"/>
      <c r="B21" s="341" t="s">
        <v>67</v>
      </c>
      <c r="C21" s="342"/>
      <c r="D21" s="342"/>
      <c r="E21" s="342"/>
      <c r="F21" s="342"/>
      <c r="G21" s="343"/>
      <c r="H21" s="28"/>
      <c r="I21" s="458">
        <f>SUM(J18:K20)</f>
        <v>0</v>
      </c>
      <c r="J21" s="458"/>
      <c r="K21" s="458"/>
      <c r="L21" s="29"/>
      <c r="M21" s="18"/>
    </row>
    <row r="22" spans="1:13">
      <c r="A22" s="18"/>
      <c r="B22" s="18"/>
      <c r="C22" s="18"/>
      <c r="D22" s="18"/>
      <c r="E22" s="18"/>
      <c r="F22" s="18"/>
      <c r="G22" s="18"/>
      <c r="H22" s="18"/>
      <c r="I22" s="18"/>
      <c r="J22" s="18"/>
      <c r="K22" s="18"/>
      <c r="L22" s="18"/>
      <c r="M22" s="18"/>
    </row>
    <row r="23" spans="1:13">
      <c r="A23" s="18"/>
      <c r="B23" s="345" t="s">
        <v>70</v>
      </c>
      <c r="C23" s="345"/>
      <c r="D23" s="345"/>
      <c r="E23" s="345"/>
      <c r="F23" s="345"/>
      <c r="G23" s="345"/>
      <c r="H23" s="345"/>
      <c r="I23" s="345"/>
      <c r="J23" s="345"/>
      <c r="K23" s="37"/>
      <c r="L23" s="18"/>
      <c r="M23" s="18"/>
    </row>
    <row r="24" spans="1:13">
      <c r="A24" s="18"/>
      <c r="B24" s="37"/>
      <c r="C24" s="37"/>
      <c r="D24" s="37"/>
      <c r="E24" s="37"/>
      <c r="F24" s="37"/>
      <c r="G24" s="37"/>
      <c r="H24" s="37"/>
      <c r="I24" s="37"/>
      <c r="J24" s="37"/>
      <c r="K24" s="37"/>
      <c r="L24" s="18"/>
      <c r="M24" s="18"/>
    </row>
    <row r="25" spans="1:13">
      <c r="A25" s="18"/>
      <c r="B25" s="37"/>
      <c r="C25" s="1"/>
      <c r="D25" s="347" t="str">
        <f>'様式第５号（実績報告書）'!Q3</f>
        <v>令和５年　月　　日</v>
      </c>
      <c r="E25" s="348"/>
      <c r="F25" s="348"/>
      <c r="G25" s="348"/>
      <c r="H25" s="348"/>
      <c r="I25" s="348"/>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6" t="s">
        <v>74</v>
      </c>
      <c r="E27" s="346"/>
      <c r="F27" s="366" t="s">
        <v>92</v>
      </c>
      <c r="G27" s="366"/>
      <c r="H27" s="366"/>
      <c r="I27" s="366"/>
      <c r="J27" s="366"/>
      <c r="K27" s="366"/>
      <c r="L27" s="366"/>
      <c r="M27" s="366"/>
    </row>
    <row r="28" spans="1:13">
      <c r="A28" s="18"/>
      <c r="B28" s="18"/>
      <c r="C28" s="18"/>
      <c r="D28" s="38"/>
      <c r="E28" s="38"/>
      <c r="F28" s="39"/>
      <c r="G28" s="349" t="str">
        <f>IF(基本情報!E5="","",基本情報!E5)</f>
        <v/>
      </c>
      <c r="H28" s="349"/>
      <c r="I28" s="349"/>
      <c r="J28" s="349"/>
      <c r="K28" s="349"/>
      <c r="L28" s="349"/>
      <c r="M28" s="349"/>
    </row>
    <row r="29" spans="1:13" ht="9" customHeight="1">
      <c r="A29" s="18"/>
      <c r="B29" s="37"/>
      <c r="C29" s="37"/>
      <c r="D29" s="37"/>
      <c r="E29" s="37"/>
      <c r="F29" s="37"/>
      <c r="G29" s="37"/>
      <c r="H29" s="37"/>
      <c r="I29" s="37"/>
      <c r="J29" s="37"/>
      <c r="K29" s="37"/>
      <c r="L29" s="18"/>
      <c r="M29" s="18"/>
    </row>
    <row r="30" spans="1:13">
      <c r="A30" s="18"/>
      <c r="B30" s="18"/>
      <c r="C30" s="18"/>
      <c r="D30" s="338" t="s">
        <v>75</v>
      </c>
      <c r="E30" s="338"/>
      <c r="F30" s="366" t="s">
        <v>93</v>
      </c>
      <c r="G30" s="366"/>
      <c r="H30" s="366"/>
      <c r="I30" s="366"/>
      <c r="J30" s="366"/>
      <c r="K30" s="366"/>
      <c r="L30" s="366"/>
      <c r="M30" s="366"/>
    </row>
    <row r="31" spans="1:13">
      <c r="A31" s="18"/>
      <c r="B31" s="18"/>
      <c r="C31" s="18"/>
      <c r="D31" s="339"/>
      <c r="E31" s="339"/>
      <c r="F31" s="40"/>
      <c r="G31" s="340" t="str">
        <f>IF(基本情報!E6="","",基本情報!E6)</f>
        <v/>
      </c>
      <c r="H31" s="340"/>
      <c r="I31" s="340"/>
      <c r="J31" s="340"/>
      <c r="K31" s="340"/>
      <c r="L31" s="340"/>
      <c r="M31" s="340"/>
    </row>
    <row r="32" spans="1:13">
      <c r="A32" s="18"/>
      <c r="B32" s="18"/>
      <c r="C32" s="18"/>
      <c r="D32" s="18"/>
      <c r="E32" s="18"/>
      <c r="F32" s="18"/>
      <c r="G32" s="340">
        <f>基本情報!E7</f>
        <v>0</v>
      </c>
      <c r="H32" s="340"/>
      <c r="I32" s="340"/>
      <c r="J32" s="340"/>
      <c r="K32" s="340"/>
      <c r="L32" s="340"/>
      <c r="M32" s="340"/>
    </row>
  </sheetData>
  <sheetProtection algorithmName="SHA-512" hashValue="kykAcMn6d660baKBK+4JbBP3EXkR0PdUgaK8dQwpbo3mgs6449NZxfgqz9Kxf2MA10WNs6ULxfnIuY7mp/vanw==" saltValue="FE7BT9STQaP9p38b+LEDAQ=="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3"/>
  <pageMargins left="0.7" right="0.4" top="0.75" bottom="0.75" header="0.3" footer="0.3"/>
  <pageSetup paperSize="9" scale="86"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C4DD-4A59-4D78-ADBA-5435E49B1E49}">
  <sheetPr>
    <tabColor rgb="FFFFC000"/>
  </sheetPr>
  <dimension ref="A1:U32"/>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69"/>
      <c r="B1" s="169"/>
      <c r="C1" s="169"/>
      <c r="D1" s="169"/>
      <c r="E1" s="169"/>
      <c r="F1" s="169"/>
      <c r="G1" s="169"/>
      <c r="H1" s="169"/>
      <c r="I1" s="169"/>
      <c r="J1" s="169"/>
      <c r="K1" s="169"/>
      <c r="L1" s="169"/>
      <c r="M1" s="169"/>
      <c r="N1" s="169"/>
      <c r="O1" s="169"/>
      <c r="P1" s="169"/>
      <c r="Q1" s="169"/>
      <c r="R1" s="169"/>
      <c r="S1" s="169"/>
      <c r="T1" s="169"/>
      <c r="U1" s="161" t="s">
        <v>329</v>
      </c>
    </row>
    <row r="2" spans="1:21">
      <c r="A2" s="170"/>
      <c r="B2" s="170"/>
      <c r="C2" s="170"/>
      <c r="D2" s="170"/>
      <c r="E2" s="170"/>
      <c r="F2" s="170"/>
      <c r="G2" s="170"/>
      <c r="H2" s="170"/>
      <c r="I2" s="169"/>
      <c r="J2" s="169"/>
      <c r="K2" s="169"/>
      <c r="L2" s="169"/>
      <c r="M2" s="169"/>
      <c r="N2" s="169"/>
      <c r="O2" s="169"/>
      <c r="P2" s="169"/>
      <c r="Q2" s="169"/>
      <c r="R2" s="169"/>
      <c r="S2" s="169"/>
      <c r="T2" s="169"/>
      <c r="U2" s="171"/>
    </row>
    <row r="3" spans="1:21" ht="21">
      <c r="A3" s="382" t="s">
        <v>326</v>
      </c>
      <c r="B3" s="382"/>
      <c r="C3" s="382"/>
      <c r="D3" s="382"/>
      <c r="E3" s="382"/>
      <c r="F3" s="382"/>
      <c r="G3" s="382"/>
      <c r="H3" s="382"/>
      <c r="I3" s="383"/>
      <c r="J3" s="383"/>
      <c r="K3" s="383"/>
      <c r="L3" s="383"/>
      <c r="M3" s="383"/>
      <c r="N3" s="383"/>
      <c r="O3" s="383"/>
      <c r="P3" s="383"/>
      <c r="Q3" s="383"/>
      <c r="R3" s="383"/>
      <c r="S3" s="383"/>
      <c r="T3" s="383"/>
      <c r="U3" s="383"/>
    </row>
    <row r="4" spans="1:21" ht="21">
      <c r="A4" s="172"/>
      <c r="B4" s="172"/>
      <c r="C4" s="172"/>
      <c r="D4" s="172"/>
      <c r="E4" s="172"/>
      <c r="F4" s="172"/>
      <c r="G4" s="172"/>
      <c r="H4" s="172"/>
      <c r="I4" s="173"/>
      <c r="J4" s="173"/>
      <c r="K4" s="173"/>
      <c r="L4" s="173"/>
      <c r="M4" s="173"/>
      <c r="N4" s="173"/>
      <c r="O4" s="173"/>
      <c r="P4" s="173"/>
      <c r="Q4" s="173"/>
      <c r="R4" s="173"/>
      <c r="S4" s="173"/>
      <c r="T4" s="173"/>
      <c r="U4" s="173"/>
    </row>
    <row r="5" spans="1:21" ht="21">
      <c r="A5" s="172"/>
      <c r="B5" s="172"/>
      <c r="C5" s="172"/>
      <c r="D5" s="172"/>
      <c r="E5" s="172"/>
      <c r="F5" s="172"/>
      <c r="G5" s="172"/>
      <c r="H5" s="172"/>
      <c r="I5" s="173"/>
      <c r="J5" s="173"/>
      <c r="K5" s="173"/>
      <c r="L5" s="173"/>
      <c r="M5" s="173"/>
      <c r="N5" s="173"/>
      <c r="O5" s="173"/>
      <c r="P5" s="173"/>
      <c r="Q5" s="173"/>
      <c r="R5" s="173"/>
      <c r="S5" s="173"/>
      <c r="T5" s="173"/>
      <c r="U5" s="173"/>
    </row>
    <row r="6" spans="1:21" ht="21">
      <c r="A6" s="172"/>
      <c r="B6" s="172"/>
      <c r="C6" s="172"/>
      <c r="D6" s="172"/>
      <c r="E6" s="172"/>
      <c r="F6" s="172"/>
      <c r="G6" s="172"/>
      <c r="H6" s="172"/>
      <c r="I6" s="173"/>
      <c r="J6" s="173"/>
      <c r="K6" s="131" t="s">
        <v>91</v>
      </c>
      <c r="L6" s="285">
        <f>基本情報!E8</f>
        <v>0</v>
      </c>
      <c r="M6" s="286"/>
      <c r="N6" s="286"/>
      <c r="O6" s="286"/>
      <c r="P6" s="286"/>
      <c r="Q6" s="286"/>
      <c r="R6" s="286"/>
      <c r="S6" s="286"/>
      <c r="T6" s="286"/>
      <c r="U6" s="167"/>
    </row>
    <row r="7" spans="1:21">
      <c r="A7" s="174"/>
      <c r="B7" s="174"/>
      <c r="C7" s="174"/>
      <c r="D7" s="174"/>
      <c r="E7" s="174"/>
      <c r="F7" s="174"/>
      <c r="G7" s="174"/>
      <c r="H7" s="174"/>
      <c r="I7" s="174"/>
      <c r="J7" s="174"/>
      <c r="K7" s="174"/>
      <c r="L7" s="174"/>
      <c r="M7" s="174"/>
      <c r="N7" s="174"/>
      <c r="O7" s="174"/>
      <c r="P7" s="174"/>
      <c r="Q7" s="174"/>
      <c r="R7" s="174"/>
      <c r="S7" s="174"/>
      <c r="T7" s="174"/>
      <c r="U7" s="174"/>
    </row>
    <row r="8" spans="1:21">
      <c r="A8" s="175"/>
      <c r="B8" s="175"/>
      <c r="C8" s="175"/>
      <c r="D8" s="175"/>
      <c r="E8" s="175"/>
      <c r="F8" s="175"/>
      <c r="G8" s="175"/>
      <c r="H8" s="175"/>
      <c r="I8" s="175"/>
      <c r="J8" s="175"/>
      <c r="K8" s="175"/>
      <c r="L8" s="175"/>
      <c r="M8" s="175"/>
      <c r="N8" s="175"/>
      <c r="O8" s="175"/>
      <c r="P8" s="175"/>
      <c r="Q8" s="175"/>
      <c r="R8" s="175"/>
      <c r="S8" s="175"/>
      <c r="T8" s="175"/>
      <c r="U8" s="175"/>
    </row>
    <row r="9" spans="1:21">
      <c r="A9" s="175"/>
      <c r="B9" s="384" t="s">
        <v>349</v>
      </c>
      <c r="C9" s="384"/>
      <c r="D9" s="384"/>
      <c r="E9" s="384"/>
      <c r="F9" s="384"/>
      <c r="G9" s="384"/>
      <c r="H9" s="384"/>
      <c r="I9" s="384"/>
      <c r="J9" s="384"/>
      <c r="K9" s="384"/>
      <c r="L9" s="384"/>
      <c r="M9" s="384"/>
      <c r="N9" s="384"/>
      <c r="O9" s="384"/>
      <c r="P9" s="384"/>
      <c r="Q9" s="384"/>
      <c r="R9" s="384"/>
      <c r="S9" s="384"/>
      <c r="T9" s="384"/>
      <c r="U9" s="175"/>
    </row>
    <row r="10" spans="1:21">
      <c r="A10" s="175"/>
      <c r="B10" s="384"/>
      <c r="C10" s="384"/>
      <c r="D10" s="384"/>
      <c r="E10" s="384"/>
      <c r="F10" s="384"/>
      <c r="G10" s="384"/>
      <c r="H10" s="384"/>
      <c r="I10" s="384"/>
      <c r="J10" s="384"/>
      <c r="K10" s="384"/>
      <c r="L10" s="384"/>
      <c r="M10" s="384"/>
      <c r="N10" s="384"/>
      <c r="O10" s="384"/>
      <c r="P10" s="384"/>
      <c r="Q10" s="384"/>
      <c r="R10" s="384"/>
      <c r="S10" s="384"/>
      <c r="T10" s="384"/>
      <c r="U10" s="175"/>
    </row>
    <row r="11" spans="1:21">
      <c r="B11" s="384"/>
      <c r="C11" s="384"/>
      <c r="D11" s="384"/>
      <c r="E11" s="384"/>
      <c r="F11" s="384"/>
      <c r="G11" s="384"/>
      <c r="H11" s="384"/>
      <c r="I11" s="384"/>
      <c r="J11" s="384"/>
      <c r="K11" s="384"/>
      <c r="L11" s="384"/>
      <c r="M11" s="384"/>
      <c r="N11" s="384"/>
      <c r="O11" s="384"/>
      <c r="P11" s="384"/>
      <c r="Q11" s="384"/>
      <c r="R11" s="384"/>
      <c r="S11" s="384"/>
      <c r="T11" s="384"/>
    </row>
    <row r="13" spans="1:21" ht="19.5">
      <c r="B13" s="176"/>
      <c r="C13" s="176"/>
      <c r="D13" s="176"/>
      <c r="E13" s="176"/>
      <c r="F13" s="176"/>
      <c r="G13" s="176"/>
      <c r="H13" s="176"/>
      <c r="I13" s="176"/>
      <c r="J13" s="176"/>
      <c r="K13" s="176"/>
      <c r="L13" s="176"/>
      <c r="M13" s="176"/>
      <c r="N13" s="176"/>
      <c r="O13" s="176"/>
      <c r="P13" s="176"/>
      <c r="Q13" s="176"/>
      <c r="R13" s="176"/>
      <c r="S13" s="176"/>
      <c r="T13" s="176"/>
    </row>
    <row r="14" spans="1:21" ht="19.899999999999999" customHeight="1">
      <c r="B14" s="385"/>
      <c r="C14" s="386" t="s">
        <v>330</v>
      </c>
      <c r="D14" s="386"/>
      <c r="E14" s="386"/>
      <c r="F14" s="386"/>
      <c r="G14" s="386"/>
      <c r="H14" s="386"/>
      <c r="I14" s="386"/>
      <c r="J14" s="386"/>
      <c r="K14" s="386"/>
      <c r="L14" s="386"/>
      <c r="M14" s="386"/>
      <c r="N14" s="386"/>
      <c r="O14" s="386"/>
      <c r="P14" s="386"/>
      <c r="Q14" s="178"/>
      <c r="R14" s="387"/>
      <c r="S14" s="388"/>
      <c r="T14" s="389"/>
      <c r="U14" s="166"/>
    </row>
    <row r="15" spans="1:21" ht="19.899999999999999" customHeight="1">
      <c r="B15" s="330"/>
      <c r="C15" s="386"/>
      <c r="D15" s="386"/>
      <c r="E15" s="386"/>
      <c r="F15" s="386"/>
      <c r="G15" s="386"/>
      <c r="H15" s="386"/>
      <c r="I15" s="386"/>
      <c r="J15" s="386"/>
      <c r="K15" s="386"/>
      <c r="L15" s="386"/>
      <c r="M15" s="386"/>
      <c r="N15" s="386"/>
      <c r="O15" s="386"/>
      <c r="P15" s="386"/>
      <c r="Q15" s="178"/>
      <c r="R15" s="390"/>
      <c r="S15" s="391"/>
      <c r="T15" s="392"/>
      <c r="U15" s="166"/>
    </row>
    <row r="16" spans="1:21" ht="19.5">
      <c r="B16" s="177"/>
      <c r="C16" s="177"/>
      <c r="D16" s="177"/>
      <c r="E16" s="177"/>
      <c r="F16" s="177"/>
      <c r="G16" s="177"/>
      <c r="H16" s="177"/>
      <c r="I16" s="177"/>
      <c r="J16" s="177"/>
      <c r="K16" s="177"/>
      <c r="L16" s="177"/>
      <c r="M16" s="177"/>
      <c r="N16" s="177"/>
      <c r="O16" s="177"/>
      <c r="P16" s="177"/>
      <c r="Q16" s="177"/>
      <c r="R16" s="177"/>
      <c r="S16" s="177"/>
      <c r="T16" s="177"/>
      <c r="U16" s="166"/>
    </row>
    <row r="17" spans="2:21" ht="19.5">
      <c r="B17" s="176"/>
      <c r="C17" s="176"/>
      <c r="D17" s="176"/>
      <c r="E17" s="176"/>
      <c r="F17" s="176"/>
      <c r="G17" s="176"/>
      <c r="H17" s="176"/>
      <c r="I17" s="176"/>
      <c r="J17" s="176"/>
      <c r="K17" s="176"/>
      <c r="L17" s="176"/>
      <c r="M17" s="176"/>
      <c r="N17" s="176"/>
      <c r="O17" s="176"/>
      <c r="P17" s="176"/>
      <c r="Q17" s="176"/>
      <c r="R17" s="176"/>
      <c r="S17" s="176"/>
      <c r="T17" s="176"/>
    </row>
    <row r="18" spans="2:21" ht="19.5">
      <c r="B18" s="176"/>
      <c r="C18" s="176"/>
      <c r="D18" s="176"/>
      <c r="E18" s="176"/>
      <c r="F18" s="176"/>
      <c r="G18" s="176"/>
      <c r="H18" s="176"/>
      <c r="I18" s="176"/>
      <c r="J18" s="176"/>
      <c r="K18" s="176"/>
      <c r="L18" s="176"/>
      <c r="M18" s="176"/>
      <c r="N18" s="176"/>
      <c r="O18" s="176"/>
      <c r="P18" s="176"/>
      <c r="Q18" s="176"/>
      <c r="R18" s="176"/>
      <c r="S18" s="176"/>
      <c r="T18" s="176"/>
    </row>
    <row r="19" spans="2:21" ht="18" customHeight="1">
      <c r="B19" s="385"/>
      <c r="C19" s="386" t="s">
        <v>331</v>
      </c>
      <c r="D19" s="386"/>
      <c r="E19" s="386"/>
      <c r="F19" s="386"/>
      <c r="G19" s="386"/>
      <c r="H19" s="386"/>
      <c r="I19" s="386"/>
      <c r="J19" s="386"/>
      <c r="K19" s="386"/>
      <c r="L19" s="386"/>
      <c r="M19" s="386"/>
      <c r="N19" s="386"/>
      <c r="O19" s="386"/>
      <c r="P19" s="386"/>
      <c r="Q19" s="142"/>
      <c r="R19" s="387"/>
      <c r="S19" s="388"/>
      <c r="T19" s="389"/>
      <c r="U19" s="166"/>
    </row>
    <row r="20" spans="2:21">
      <c r="B20" s="330"/>
      <c r="C20" s="386"/>
      <c r="D20" s="386"/>
      <c r="E20" s="386"/>
      <c r="F20" s="386"/>
      <c r="G20" s="386"/>
      <c r="H20" s="386"/>
      <c r="I20" s="386"/>
      <c r="J20" s="386"/>
      <c r="K20" s="386"/>
      <c r="L20" s="386"/>
      <c r="M20" s="386"/>
      <c r="N20" s="386"/>
      <c r="O20" s="386"/>
      <c r="P20" s="386"/>
      <c r="Q20" s="142"/>
      <c r="R20" s="390"/>
      <c r="S20" s="391"/>
      <c r="T20" s="392"/>
      <c r="U20" s="166"/>
    </row>
    <row r="21" spans="2:21" ht="19.5">
      <c r="B21" s="177"/>
      <c r="C21" s="177"/>
      <c r="D21" s="177"/>
      <c r="E21" s="177"/>
      <c r="F21" s="177"/>
      <c r="G21" s="177"/>
      <c r="H21" s="177"/>
      <c r="I21" s="177"/>
      <c r="J21" s="177"/>
      <c r="K21" s="177"/>
      <c r="L21" s="177"/>
      <c r="M21" s="177"/>
      <c r="N21" s="177"/>
      <c r="O21" s="177"/>
      <c r="P21" s="177"/>
      <c r="Q21" s="177"/>
      <c r="R21" s="177"/>
      <c r="S21" s="177"/>
      <c r="T21" s="177"/>
      <c r="U21" s="166"/>
    </row>
    <row r="22" spans="2:21" ht="19.5">
      <c r="B22" s="176"/>
      <c r="C22" s="176"/>
      <c r="D22" s="176"/>
      <c r="E22" s="176"/>
      <c r="F22" s="176"/>
      <c r="G22" s="176"/>
      <c r="H22" s="176"/>
      <c r="I22" s="176"/>
      <c r="J22" s="176"/>
      <c r="K22" s="176"/>
      <c r="L22" s="176"/>
      <c r="M22" s="176"/>
      <c r="N22" s="176"/>
      <c r="O22" s="176"/>
      <c r="P22" s="176"/>
      <c r="Q22" s="176"/>
      <c r="R22" s="176"/>
      <c r="S22" s="176"/>
      <c r="T22" s="176"/>
    </row>
    <row r="23" spans="2:21" ht="19.5">
      <c r="B23" s="176"/>
      <c r="C23" s="176"/>
      <c r="D23" s="176"/>
      <c r="E23" s="176"/>
      <c r="F23" s="176"/>
      <c r="G23" s="176"/>
      <c r="H23" s="176"/>
      <c r="I23" s="176"/>
      <c r="J23" s="176"/>
      <c r="K23" s="176"/>
      <c r="L23" s="176"/>
      <c r="M23" s="176"/>
      <c r="N23" s="176"/>
      <c r="O23" s="176"/>
      <c r="P23" s="176"/>
      <c r="Q23" s="176"/>
      <c r="R23" s="176"/>
      <c r="S23" s="176"/>
      <c r="T23" s="176"/>
    </row>
    <row r="24" spans="2:21" ht="19.5">
      <c r="B24" s="176"/>
      <c r="C24" s="176"/>
      <c r="D24" s="176"/>
      <c r="E24" s="176"/>
      <c r="F24" s="176"/>
      <c r="G24" s="176"/>
      <c r="H24" s="176"/>
      <c r="I24" s="176"/>
      <c r="J24" s="176"/>
      <c r="K24" s="176"/>
      <c r="L24" s="176"/>
      <c r="M24" s="176"/>
      <c r="N24" s="176"/>
      <c r="O24" s="176"/>
      <c r="P24" s="176"/>
      <c r="Q24" s="176"/>
      <c r="R24" s="176"/>
      <c r="S24" s="176"/>
      <c r="T24" s="176"/>
    </row>
    <row r="25" spans="2:21" ht="19.5">
      <c r="B25" s="176"/>
      <c r="C25" s="176"/>
      <c r="D25" s="176"/>
      <c r="E25" s="176"/>
      <c r="F25" s="176"/>
      <c r="G25" s="176"/>
      <c r="H25" s="176"/>
      <c r="I25" s="176"/>
      <c r="J25" s="176"/>
      <c r="K25" s="176"/>
      <c r="L25" s="176"/>
      <c r="M25" s="176"/>
      <c r="N25" s="176"/>
      <c r="O25" s="176"/>
      <c r="P25" s="176"/>
      <c r="Q25" s="176"/>
      <c r="R25" s="176"/>
      <c r="S25" s="176"/>
      <c r="T25" s="176"/>
    </row>
    <row r="26" spans="2:21" ht="19.5">
      <c r="B26" s="103"/>
      <c r="C26" s="103"/>
      <c r="D26" s="103"/>
      <c r="E26" s="103"/>
      <c r="F26" s="103"/>
      <c r="G26" s="103"/>
      <c r="H26" s="103"/>
      <c r="I26" s="103"/>
      <c r="J26" s="103"/>
      <c r="K26" s="103"/>
      <c r="L26" s="103"/>
      <c r="M26" s="103"/>
      <c r="N26" s="103"/>
      <c r="O26" s="103"/>
      <c r="P26" s="103"/>
      <c r="Q26" s="103"/>
      <c r="R26" s="103"/>
      <c r="S26" s="103"/>
      <c r="T26" s="103"/>
    </row>
    <row r="27" spans="2:21" ht="19.5">
      <c r="B27" s="103"/>
      <c r="C27" s="103"/>
      <c r="D27" s="103"/>
      <c r="E27" s="103"/>
      <c r="F27" s="103"/>
      <c r="G27" s="103"/>
      <c r="H27" s="103"/>
      <c r="I27" s="103"/>
      <c r="J27" s="103"/>
      <c r="K27" s="103"/>
      <c r="L27" s="103"/>
      <c r="M27" s="103"/>
      <c r="N27" s="103"/>
      <c r="O27" s="103"/>
      <c r="P27" s="103"/>
      <c r="Q27" s="103"/>
      <c r="R27" s="103"/>
      <c r="S27" s="103"/>
      <c r="T27" s="103"/>
    </row>
    <row r="28" spans="2:21" ht="19.5">
      <c r="B28" s="103"/>
      <c r="C28" s="103"/>
      <c r="D28" s="103"/>
      <c r="E28" s="103"/>
      <c r="F28" s="103"/>
      <c r="G28" s="103"/>
      <c r="H28" s="103"/>
      <c r="I28" s="103"/>
      <c r="J28" s="103"/>
      <c r="K28" s="103"/>
      <c r="L28" s="103"/>
      <c r="M28" s="103"/>
      <c r="N28" s="103"/>
      <c r="O28" s="103"/>
      <c r="P28" s="103"/>
      <c r="Q28" s="103"/>
      <c r="R28" s="103"/>
      <c r="S28" s="103"/>
      <c r="T28" s="103"/>
    </row>
    <row r="29" spans="2:21" ht="19.5">
      <c r="B29" s="103"/>
      <c r="C29" s="103"/>
      <c r="D29" s="103"/>
      <c r="E29" s="103"/>
      <c r="F29" s="103"/>
      <c r="G29" s="103"/>
      <c r="H29" s="103"/>
      <c r="I29" s="103"/>
      <c r="J29" s="103"/>
      <c r="K29" s="103"/>
      <c r="L29" s="103"/>
      <c r="M29" s="103"/>
      <c r="N29" s="103"/>
      <c r="O29" s="103"/>
      <c r="P29" s="103"/>
      <c r="Q29" s="103"/>
      <c r="R29" s="103"/>
      <c r="S29" s="103"/>
      <c r="T29" s="103"/>
    </row>
    <row r="30" spans="2:21" ht="19.5">
      <c r="B30" s="103"/>
      <c r="C30" s="103"/>
      <c r="D30" s="103"/>
      <c r="E30" s="103"/>
      <c r="F30" s="103"/>
      <c r="G30" s="103"/>
      <c r="H30" s="103"/>
      <c r="I30" s="103"/>
      <c r="J30" s="103"/>
      <c r="K30" s="103"/>
      <c r="L30" s="103"/>
      <c r="M30" s="103"/>
      <c r="N30" s="103"/>
      <c r="O30" s="103"/>
      <c r="P30" s="103"/>
      <c r="Q30" s="103"/>
      <c r="R30" s="103"/>
      <c r="S30" s="103"/>
      <c r="T30" s="103"/>
    </row>
    <row r="31" spans="2:21" ht="19.5">
      <c r="B31" s="103"/>
      <c r="C31" s="103"/>
      <c r="D31" s="103"/>
      <c r="E31" s="103"/>
      <c r="F31" s="103"/>
      <c r="G31" s="103"/>
      <c r="H31" s="103"/>
      <c r="I31" s="103"/>
      <c r="J31" s="103"/>
      <c r="K31" s="103"/>
      <c r="L31" s="103"/>
      <c r="M31" s="103"/>
      <c r="N31" s="103"/>
      <c r="O31" s="103"/>
      <c r="P31" s="103"/>
      <c r="Q31" s="103"/>
      <c r="R31" s="103"/>
      <c r="S31" s="103"/>
      <c r="T31" s="103"/>
    </row>
    <row r="32" spans="2:21" ht="19.5">
      <c r="B32" s="103"/>
      <c r="C32" s="103"/>
      <c r="D32" s="103"/>
      <c r="E32" s="103"/>
      <c r="F32" s="103"/>
      <c r="G32" s="103"/>
      <c r="H32" s="103"/>
      <c r="I32" s="103"/>
      <c r="J32" s="103"/>
      <c r="K32" s="103"/>
      <c r="L32" s="103"/>
      <c r="M32" s="103"/>
      <c r="N32" s="103"/>
      <c r="O32" s="103"/>
      <c r="P32" s="103"/>
      <c r="Q32" s="103"/>
      <c r="R32" s="103"/>
      <c r="S32" s="103"/>
      <c r="T32" s="103"/>
    </row>
  </sheetData>
  <sheetProtection algorithmName="SHA-512" hashValue="Mu8dm5l/57H+kBk/XqSuQCQ7s4srgwiAHQb3ScoLaJM/gath/hu6ar9d3kHLy5IhAmt4PB4MCVTlYe+uP3Yr1w==" saltValue="6MkYqhGZQ14fn1HMpwMJ/g==" spinCount="100000" sheet="1" selectLockedCells="1"/>
  <mergeCells count="9">
    <mergeCell ref="B19:B20"/>
    <mergeCell ref="C19:P20"/>
    <mergeCell ref="R19:T20"/>
    <mergeCell ref="A3:U3"/>
    <mergeCell ref="L6:T6"/>
    <mergeCell ref="B9:T11"/>
    <mergeCell ref="B14:B15"/>
    <mergeCell ref="C14:P15"/>
    <mergeCell ref="R14:T15"/>
  </mergeCells>
  <phoneticPr fontId="3"/>
  <dataValidations count="1">
    <dataValidation type="list" allowBlank="1" showInputMessage="1" showErrorMessage="1" sqref="R14:T15 R19:T20" xr:uid="{2E4E2FDD-647A-41B2-AE3B-7183B87898EB}">
      <formula1>"はい"</formula1>
    </dataValidation>
  </dataValidations>
  <pageMargins left="0.7" right="0.4"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topLeftCell="A10" zoomScaleNormal="100" zoomScaleSheetLayoutView="100" workbookViewId="0">
      <selection activeCell="Q2" sqref="Q2:W2"/>
    </sheetView>
  </sheetViews>
  <sheetFormatPr defaultColWidth="3.375" defaultRowHeight="19.5"/>
  <cols>
    <col min="1" max="16384" width="3.375" style="61"/>
  </cols>
  <sheetData>
    <row r="1" spans="1:24">
      <c r="A1" s="60" t="s">
        <v>28</v>
      </c>
    </row>
    <row r="2" spans="1:24">
      <c r="Q2" s="266"/>
      <c r="R2" s="266"/>
      <c r="S2" s="266"/>
      <c r="T2" s="266"/>
      <c r="U2" s="266"/>
      <c r="V2" s="266"/>
      <c r="W2" s="266"/>
      <c r="X2" s="228" t="s">
        <v>379</v>
      </c>
    </row>
    <row r="3" spans="1:24">
      <c r="Q3" s="267" t="s">
        <v>112</v>
      </c>
      <c r="R3" s="266"/>
      <c r="S3" s="266"/>
      <c r="T3" s="266"/>
      <c r="U3" s="266"/>
      <c r="V3" s="266"/>
      <c r="W3" s="266"/>
      <c r="X3" s="228" t="s">
        <v>380</v>
      </c>
    </row>
    <row r="4" spans="1:24">
      <c r="X4" s="119"/>
    </row>
    <row r="5" spans="1:24">
      <c r="X5" s="42"/>
    </row>
    <row r="6" spans="1:24">
      <c r="B6" s="61" t="s">
        <v>29</v>
      </c>
      <c r="X6" s="42"/>
    </row>
    <row r="7" spans="1:24">
      <c r="X7" s="42"/>
    </row>
    <row r="8" spans="1:24">
      <c r="L8" s="61" t="s">
        <v>84</v>
      </c>
      <c r="X8" s="42"/>
    </row>
    <row r="9" spans="1:24">
      <c r="L9" s="61" t="s">
        <v>85</v>
      </c>
      <c r="M9" s="63"/>
      <c r="N9" s="63"/>
      <c r="O9" s="64"/>
      <c r="P9" s="64"/>
      <c r="Q9" s="64"/>
      <c r="R9" s="64"/>
      <c r="S9" s="64"/>
      <c r="T9" s="64"/>
      <c r="U9" s="64"/>
      <c r="V9" s="64"/>
      <c r="W9" s="64"/>
      <c r="X9" s="42"/>
    </row>
    <row r="10" spans="1:24">
      <c r="M10" s="264" t="str">
        <f>IF(基本情報!E5="","",基本情報!E5)</f>
        <v/>
      </c>
      <c r="N10" s="264"/>
      <c r="O10" s="264"/>
      <c r="P10" s="264"/>
      <c r="Q10" s="264"/>
      <c r="R10" s="264"/>
      <c r="S10" s="264"/>
      <c r="T10" s="264"/>
      <c r="U10" s="264"/>
      <c r="V10" s="264"/>
      <c r="W10" s="264"/>
      <c r="X10" s="42"/>
    </row>
    <row r="11" spans="1:24">
      <c r="L11" s="61" t="s">
        <v>86</v>
      </c>
      <c r="M11" s="63"/>
      <c r="N11" s="63"/>
      <c r="O11" s="64"/>
      <c r="P11" s="64"/>
      <c r="Q11" s="64"/>
      <c r="R11" s="64"/>
      <c r="S11" s="64"/>
      <c r="T11" s="64"/>
      <c r="U11" s="64"/>
      <c r="V11" s="64"/>
      <c r="W11" s="64"/>
    </row>
    <row r="12" spans="1:24">
      <c r="M12" s="264" t="str">
        <f>IF(基本情報!E6="","",基本情報!E6)</f>
        <v/>
      </c>
      <c r="N12" s="264"/>
      <c r="O12" s="264"/>
      <c r="P12" s="264"/>
      <c r="Q12" s="264"/>
      <c r="R12" s="264"/>
      <c r="S12" s="264"/>
      <c r="T12" s="264"/>
      <c r="U12" s="264"/>
      <c r="V12" s="264"/>
      <c r="W12" s="264"/>
      <c r="X12" s="62"/>
    </row>
    <row r="13" spans="1:24">
      <c r="M13" s="263">
        <f>基本情報!E7</f>
        <v>0</v>
      </c>
      <c r="N13" s="269"/>
      <c r="O13" s="269"/>
      <c r="P13" s="269"/>
      <c r="Q13" s="269"/>
      <c r="R13" s="269"/>
      <c r="S13" s="269"/>
      <c r="T13" s="269"/>
      <c r="U13" s="269"/>
      <c r="V13" s="269"/>
      <c r="W13" s="269"/>
      <c r="X13" s="62"/>
    </row>
    <row r="15" spans="1:24">
      <c r="A15" s="268" t="s">
        <v>31</v>
      </c>
      <c r="B15" s="268"/>
      <c r="C15" s="268"/>
      <c r="D15" s="268"/>
      <c r="E15" s="268"/>
      <c r="F15" s="268"/>
      <c r="G15" s="268"/>
      <c r="H15" s="268"/>
      <c r="I15" s="268"/>
      <c r="J15" s="268"/>
      <c r="K15" s="268"/>
      <c r="L15" s="268"/>
      <c r="M15" s="268"/>
      <c r="N15" s="268"/>
      <c r="O15" s="268"/>
      <c r="P15" s="268"/>
      <c r="Q15" s="268"/>
      <c r="R15" s="268"/>
      <c r="S15" s="268"/>
      <c r="T15" s="268"/>
      <c r="U15" s="268"/>
      <c r="V15" s="268"/>
      <c r="W15" s="268"/>
    </row>
    <row r="18" spans="1:22">
      <c r="B18" s="61" t="s">
        <v>32</v>
      </c>
    </row>
    <row r="21" spans="1:22">
      <c r="A21" s="61" t="s">
        <v>33</v>
      </c>
      <c r="I21" s="61" t="s">
        <v>341</v>
      </c>
    </row>
    <row r="22" spans="1:22">
      <c r="I22" s="61" t="s">
        <v>222</v>
      </c>
    </row>
    <row r="24" spans="1:22">
      <c r="A24" s="61" t="s">
        <v>87</v>
      </c>
      <c r="I24" s="263">
        <f>基本情報!E8</f>
        <v>0</v>
      </c>
      <c r="J24" s="264"/>
      <c r="K24" s="264"/>
      <c r="L24" s="264"/>
      <c r="M24" s="264"/>
      <c r="N24" s="264"/>
      <c r="O24" s="264"/>
      <c r="P24" s="264"/>
      <c r="Q24" s="264"/>
      <c r="R24" s="264"/>
      <c r="S24" s="264"/>
      <c r="T24" s="264"/>
      <c r="U24" s="264"/>
    </row>
    <row r="25" spans="1:22">
      <c r="H25" s="61" t="s">
        <v>89</v>
      </c>
      <c r="I25" s="263">
        <f>基本情報!E9</f>
        <v>0</v>
      </c>
      <c r="J25" s="265"/>
      <c r="K25" s="265"/>
      <c r="L25" s="265"/>
      <c r="M25" s="265"/>
      <c r="N25" s="265"/>
      <c r="O25" s="265"/>
      <c r="P25" s="265"/>
      <c r="Q25" s="265"/>
      <c r="R25" s="265"/>
      <c r="S25" s="265"/>
      <c r="T25" s="265"/>
      <c r="U25" s="265"/>
      <c r="V25" s="61" t="s">
        <v>90</v>
      </c>
    </row>
    <row r="27" spans="1:22">
      <c r="A27" s="61" t="s">
        <v>88</v>
      </c>
      <c r="I27" s="61" t="s">
        <v>34</v>
      </c>
      <c r="J27" s="262">
        <f>'別紙2-1（新規）'!I17</f>
        <v>0</v>
      </c>
      <c r="K27" s="262"/>
      <c r="L27" s="262"/>
      <c r="M27" s="262"/>
      <c r="N27" s="262"/>
      <c r="O27" s="262"/>
      <c r="P27" s="61" t="s">
        <v>35</v>
      </c>
    </row>
    <row r="29" spans="1:22">
      <c r="A29" s="61" t="s">
        <v>43</v>
      </c>
      <c r="I29" s="61" t="s">
        <v>37</v>
      </c>
    </row>
    <row r="34" spans="1:3">
      <c r="A34" s="168" t="s">
        <v>8</v>
      </c>
      <c r="B34" s="168"/>
      <c r="C34" s="168" t="s">
        <v>332</v>
      </c>
    </row>
  </sheetData>
  <sheetProtection algorithmName="SHA-512" hashValue="9qx3O60JowxWgF/tgiTqFZ35U1LZfHC+dg2u1T98aO6bWFW9gDtRO8re770gcVQGcwm7UgZbXTfxJq9RMYvvtQ==" saltValue="T7lhAUzXf4Gvkq05Ac4HSA==" spinCount="100000" sheet="1" selectLockedCells="1"/>
  <mergeCells count="9">
    <mergeCell ref="J27:O27"/>
    <mergeCell ref="I24:U24"/>
    <mergeCell ref="I25:U25"/>
    <mergeCell ref="Q2:W2"/>
    <mergeCell ref="Q3:W3"/>
    <mergeCell ref="A15:W15"/>
    <mergeCell ref="M10:W10"/>
    <mergeCell ref="M12:W12"/>
    <mergeCell ref="M13:W13"/>
  </mergeCells>
  <phoneticPr fontId="3"/>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8"/>
  <sheetViews>
    <sheetView showGridLines="0" showZeros="0" view="pageBreakPreview" zoomScaleNormal="100" zoomScaleSheetLayoutView="100" workbookViewId="0">
      <selection activeCell="I6" sqref="I6:O6"/>
    </sheetView>
  </sheetViews>
  <sheetFormatPr defaultColWidth="3.375" defaultRowHeight="19.5"/>
  <cols>
    <col min="1" max="16384" width="3.375" style="61"/>
  </cols>
  <sheetData>
    <row r="1" spans="1:23">
      <c r="A1" s="60" t="s">
        <v>144</v>
      </c>
    </row>
    <row r="2" spans="1:23" ht="13.9" customHeight="1"/>
    <row r="3" spans="1:23">
      <c r="A3" s="432" t="s">
        <v>145</v>
      </c>
      <c r="B3" s="432"/>
      <c r="C3" s="432"/>
      <c r="D3" s="432"/>
      <c r="E3" s="432"/>
      <c r="F3" s="432"/>
      <c r="G3" s="432"/>
      <c r="H3" s="432"/>
      <c r="I3" s="432"/>
      <c r="J3" s="432"/>
      <c r="K3" s="432"/>
      <c r="L3" s="432"/>
      <c r="M3" s="432"/>
      <c r="N3" s="432"/>
      <c r="O3" s="432"/>
      <c r="P3" s="432"/>
      <c r="Q3" s="432"/>
      <c r="R3" s="432"/>
      <c r="S3" s="432"/>
      <c r="T3" s="432"/>
      <c r="U3" s="432"/>
      <c r="V3" s="432"/>
      <c r="W3" s="432"/>
    </row>
    <row r="4" spans="1:23">
      <c r="A4" s="432"/>
      <c r="B4" s="432"/>
      <c r="C4" s="432"/>
      <c r="D4" s="432"/>
      <c r="E4" s="432"/>
      <c r="F4" s="432"/>
      <c r="G4" s="432"/>
      <c r="H4" s="432"/>
      <c r="I4" s="432"/>
      <c r="J4" s="432"/>
      <c r="K4" s="432"/>
      <c r="L4" s="432"/>
      <c r="M4" s="432"/>
      <c r="N4" s="432"/>
      <c r="O4" s="432"/>
      <c r="P4" s="432"/>
      <c r="Q4" s="432"/>
      <c r="R4" s="432"/>
      <c r="S4" s="432"/>
      <c r="T4" s="432"/>
      <c r="U4" s="432"/>
      <c r="V4" s="432"/>
      <c r="W4" s="432"/>
    </row>
    <row r="5" spans="1:23" ht="14.45" customHeight="1"/>
    <row r="6" spans="1:23" ht="25.5">
      <c r="H6" s="85" t="s">
        <v>34</v>
      </c>
      <c r="I6" s="433"/>
      <c r="J6" s="433"/>
      <c r="K6" s="433"/>
      <c r="L6" s="433"/>
      <c r="M6" s="433"/>
      <c r="N6" s="433"/>
      <c r="O6" s="433"/>
      <c r="P6" s="86" t="s">
        <v>35</v>
      </c>
    </row>
    <row r="9" spans="1:23">
      <c r="B9" s="61" t="s">
        <v>139</v>
      </c>
      <c r="C9" s="84"/>
      <c r="D9" s="84"/>
      <c r="E9" s="427" t="s">
        <v>112</v>
      </c>
      <c r="F9" s="427"/>
      <c r="G9" s="427"/>
      <c r="H9" s="427"/>
      <c r="I9" s="427"/>
      <c r="J9" s="427"/>
      <c r="K9" s="84" t="s">
        <v>203</v>
      </c>
      <c r="L9" s="84"/>
      <c r="M9" s="84"/>
      <c r="N9" s="429"/>
      <c r="O9" s="429"/>
      <c r="P9" s="84" t="s">
        <v>128</v>
      </c>
      <c r="Q9" s="84"/>
      <c r="R9" s="429"/>
      <c r="S9" s="429"/>
      <c r="T9" s="429"/>
      <c r="U9" s="84" t="s">
        <v>207</v>
      </c>
      <c r="V9" s="84"/>
      <c r="W9" s="84"/>
    </row>
    <row r="10" spans="1:23" ht="19.899999999999999" customHeight="1">
      <c r="B10" s="434" t="s">
        <v>208</v>
      </c>
      <c r="C10" s="434"/>
      <c r="D10" s="434"/>
      <c r="E10" s="434"/>
      <c r="F10" s="434"/>
      <c r="G10" s="434"/>
      <c r="H10" s="434"/>
      <c r="I10" s="434"/>
      <c r="J10" s="434"/>
      <c r="K10" s="434"/>
      <c r="L10" s="434"/>
      <c r="M10" s="434"/>
      <c r="N10" s="434"/>
      <c r="O10" s="434"/>
      <c r="P10" s="434"/>
      <c r="Q10" s="434"/>
      <c r="R10" s="434"/>
      <c r="S10" s="434"/>
      <c r="T10" s="434"/>
      <c r="U10" s="434"/>
      <c r="V10" s="434"/>
      <c r="W10" s="434"/>
    </row>
    <row r="11" spans="1:23">
      <c r="B11" s="434"/>
      <c r="C11" s="434"/>
      <c r="D11" s="434"/>
      <c r="E11" s="434"/>
      <c r="F11" s="434"/>
      <c r="G11" s="434"/>
      <c r="H11" s="434"/>
      <c r="I11" s="434"/>
      <c r="J11" s="434"/>
      <c r="K11" s="434"/>
      <c r="L11" s="434"/>
      <c r="M11" s="434"/>
      <c r="N11" s="434"/>
      <c r="O11" s="434"/>
      <c r="P11" s="434"/>
      <c r="Q11" s="434"/>
      <c r="R11" s="434"/>
      <c r="S11" s="434"/>
      <c r="T11" s="434"/>
      <c r="U11" s="434"/>
      <c r="V11" s="434"/>
      <c r="W11" s="434"/>
    </row>
    <row r="12" spans="1:23" ht="13.9" customHeight="1"/>
    <row r="13" spans="1:23" ht="13.9" customHeight="1"/>
    <row r="14" spans="1:23">
      <c r="B14" s="61" t="s">
        <v>136</v>
      </c>
      <c r="G14" s="168" t="s">
        <v>335</v>
      </c>
      <c r="I14" s="61" t="s">
        <v>341</v>
      </c>
    </row>
    <row r="15" spans="1:23">
      <c r="I15" s="61" t="s">
        <v>222</v>
      </c>
    </row>
    <row r="16" spans="1:23" s="168" customFormat="1">
      <c r="B16" s="168" t="s">
        <v>334</v>
      </c>
      <c r="G16" s="168" t="s">
        <v>335</v>
      </c>
      <c r="I16" s="430">
        <f>基本情報!E8</f>
        <v>0</v>
      </c>
      <c r="J16" s="431"/>
      <c r="K16" s="431"/>
      <c r="L16" s="431"/>
      <c r="M16" s="431"/>
      <c r="N16" s="431"/>
      <c r="O16" s="431"/>
      <c r="P16" s="431"/>
      <c r="Q16" s="431"/>
      <c r="R16" s="431"/>
      <c r="S16" s="431"/>
      <c r="T16" s="431"/>
      <c r="U16" s="431"/>
      <c r="V16" s="431"/>
    </row>
    <row r="17" spans="1:24" s="168" customFormat="1">
      <c r="B17" s="179" t="s">
        <v>336</v>
      </c>
    </row>
    <row r="19" spans="1:24">
      <c r="C19" s="61" t="s">
        <v>135</v>
      </c>
    </row>
    <row r="21" spans="1:24">
      <c r="E21" s="427" t="s">
        <v>112</v>
      </c>
      <c r="F21" s="427"/>
      <c r="G21" s="427"/>
      <c r="H21" s="427"/>
      <c r="I21" s="427"/>
      <c r="J21" s="427"/>
      <c r="X21" s="62" t="s">
        <v>52</v>
      </c>
    </row>
    <row r="23" spans="1:24">
      <c r="B23" s="61" t="s">
        <v>29</v>
      </c>
    </row>
    <row r="24" spans="1:24">
      <c r="L24" s="168" t="s">
        <v>333</v>
      </c>
    </row>
    <row r="25" spans="1:24">
      <c r="L25" s="61" t="s">
        <v>85</v>
      </c>
      <c r="M25" s="63"/>
      <c r="N25" s="63"/>
      <c r="O25" s="65"/>
      <c r="P25" s="65"/>
      <c r="Q25" s="65"/>
      <c r="R25" s="65"/>
      <c r="S25" s="65"/>
      <c r="T25" s="65"/>
      <c r="U25" s="65"/>
      <c r="V25" s="65"/>
      <c r="W25" s="65"/>
      <c r="X25" s="42"/>
    </row>
    <row r="26" spans="1:24">
      <c r="M26" s="264" t="str">
        <f>IF(基本情報!E5="","",基本情報!E5)</f>
        <v/>
      </c>
      <c r="N26" s="264"/>
      <c r="O26" s="264"/>
      <c r="P26" s="264"/>
      <c r="Q26" s="264"/>
      <c r="R26" s="264"/>
      <c r="S26" s="264"/>
      <c r="T26" s="264"/>
      <c r="U26" s="264"/>
      <c r="V26" s="264"/>
      <c r="W26" s="264"/>
      <c r="X26" s="42"/>
    </row>
    <row r="27" spans="1:24">
      <c r="L27" s="61" t="s">
        <v>86</v>
      </c>
      <c r="M27" s="63"/>
      <c r="N27" s="63"/>
      <c r="O27" s="65"/>
      <c r="P27" s="65"/>
      <c r="Q27" s="65"/>
      <c r="R27" s="65"/>
      <c r="S27" s="65"/>
      <c r="T27" s="65"/>
      <c r="U27" s="65"/>
      <c r="V27" s="65"/>
      <c r="W27" s="65"/>
    </row>
    <row r="28" spans="1:24">
      <c r="M28" s="264" t="str">
        <f>IF(基本情報!E6="","",基本情報!E6)</f>
        <v/>
      </c>
      <c r="N28" s="264"/>
      <c r="O28" s="264"/>
      <c r="P28" s="264"/>
      <c r="Q28" s="264"/>
      <c r="R28" s="264"/>
      <c r="S28" s="264"/>
      <c r="T28" s="264"/>
      <c r="U28" s="264"/>
      <c r="V28" s="264"/>
      <c r="W28" s="264"/>
      <c r="X28" s="62"/>
    </row>
    <row r="29" spans="1:24">
      <c r="M29" s="263">
        <f>基本情報!E7</f>
        <v>0</v>
      </c>
      <c r="N29" s="264"/>
      <c r="O29" s="264"/>
      <c r="P29" s="264"/>
      <c r="Q29" s="264"/>
      <c r="R29" s="264"/>
      <c r="S29" s="264"/>
      <c r="T29" s="264"/>
      <c r="U29" s="264"/>
      <c r="V29" s="264"/>
      <c r="W29" s="264"/>
      <c r="X29" s="62"/>
    </row>
    <row r="30" spans="1:24" ht="13.15" customHeight="1">
      <c r="A30" s="87"/>
      <c r="B30" s="87"/>
      <c r="C30" s="87"/>
      <c r="D30" s="87"/>
      <c r="E30" s="87"/>
      <c r="F30" s="87"/>
      <c r="G30" s="87"/>
      <c r="H30" s="87"/>
      <c r="I30" s="87"/>
      <c r="J30" s="87"/>
      <c r="K30" s="87"/>
      <c r="L30" s="87"/>
      <c r="M30" s="87"/>
      <c r="N30" s="87"/>
      <c r="O30" s="87"/>
      <c r="P30" s="87"/>
      <c r="Q30" s="87"/>
      <c r="R30" s="87"/>
      <c r="S30" s="87"/>
      <c r="T30" s="87"/>
      <c r="U30" s="87"/>
      <c r="V30" s="87"/>
      <c r="W30" s="87"/>
    </row>
    <row r="31" spans="1:24" ht="13.9" customHeight="1"/>
    <row r="32" spans="1:24">
      <c r="B32" s="61" t="s">
        <v>140</v>
      </c>
    </row>
    <row r="33" spans="2:24">
      <c r="B33" s="453" t="s">
        <v>141</v>
      </c>
      <c r="C33" s="453"/>
      <c r="D33" s="453"/>
      <c r="E33" s="453"/>
      <c r="F33" s="453"/>
      <c r="G33" s="453"/>
      <c r="H33" s="453"/>
      <c r="I33" s="453"/>
      <c r="J33" s="453"/>
      <c r="K33" s="437">
        <f>基本情報!E18</f>
        <v>0</v>
      </c>
      <c r="L33" s="438"/>
      <c r="M33" s="438"/>
      <c r="N33" s="438"/>
      <c r="O33" s="438"/>
      <c r="P33" s="438"/>
      <c r="Q33" s="438"/>
      <c r="R33" s="438"/>
      <c r="S33" s="438"/>
      <c r="T33" s="438"/>
      <c r="U33" s="438"/>
      <c r="V33" s="439"/>
    </row>
    <row r="34" spans="2:24">
      <c r="B34" s="453"/>
      <c r="C34" s="453"/>
      <c r="D34" s="453"/>
      <c r="E34" s="453"/>
      <c r="F34" s="453"/>
      <c r="G34" s="453"/>
      <c r="H34" s="453"/>
      <c r="I34" s="453"/>
      <c r="J34" s="453"/>
      <c r="K34" s="440">
        <f>基本情報!E19</f>
        <v>0</v>
      </c>
      <c r="L34" s="441"/>
      <c r="M34" s="441"/>
      <c r="N34" s="441"/>
      <c r="O34" s="441"/>
      <c r="P34" s="441"/>
      <c r="Q34" s="441"/>
      <c r="R34" s="441"/>
      <c r="S34" s="441"/>
      <c r="T34" s="441"/>
      <c r="U34" s="441"/>
      <c r="V34" s="442"/>
      <c r="X34" s="160" t="s">
        <v>318</v>
      </c>
    </row>
    <row r="35" spans="2:24">
      <c r="B35" s="453" t="s">
        <v>142</v>
      </c>
      <c r="C35" s="453"/>
      <c r="D35" s="453"/>
      <c r="E35" s="453"/>
      <c r="F35" s="453"/>
      <c r="G35" s="453"/>
      <c r="H35" s="453"/>
      <c r="I35" s="453"/>
      <c r="J35" s="453"/>
      <c r="K35" s="449" t="s">
        <v>89</v>
      </c>
      <c r="L35" s="451">
        <f>基本情報!E20</f>
        <v>0</v>
      </c>
      <c r="M35" s="451"/>
      <c r="N35" s="451"/>
      <c r="O35" s="445" t="s">
        <v>90</v>
      </c>
      <c r="P35" s="445">
        <f>基本情報!I20</f>
        <v>0</v>
      </c>
      <c r="Q35" s="445"/>
      <c r="R35" s="445"/>
      <c r="S35" s="445"/>
      <c r="T35" s="445"/>
      <c r="U35" s="445"/>
      <c r="V35" s="446"/>
    </row>
    <row r="36" spans="2:24">
      <c r="B36" s="453"/>
      <c r="C36" s="453"/>
      <c r="D36" s="453"/>
      <c r="E36" s="453"/>
      <c r="F36" s="453"/>
      <c r="G36" s="453"/>
      <c r="H36" s="453"/>
      <c r="I36" s="453"/>
      <c r="J36" s="453"/>
      <c r="K36" s="450"/>
      <c r="L36" s="452"/>
      <c r="M36" s="452"/>
      <c r="N36" s="452"/>
      <c r="O36" s="447"/>
      <c r="P36" s="447"/>
      <c r="Q36" s="447"/>
      <c r="R36" s="447"/>
      <c r="S36" s="447"/>
      <c r="T36" s="447"/>
      <c r="U36" s="447"/>
      <c r="V36" s="448"/>
    </row>
    <row r="37" spans="2:24">
      <c r="B37" s="435" t="s">
        <v>143</v>
      </c>
      <c r="C37" s="436"/>
      <c r="D37" s="436"/>
      <c r="E37" s="436"/>
      <c r="F37" s="436"/>
      <c r="G37" s="436"/>
      <c r="H37" s="436"/>
      <c r="I37" s="436"/>
      <c r="J37" s="436"/>
      <c r="K37" s="88" t="s">
        <v>89</v>
      </c>
      <c r="L37" s="443">
        <f>基本情報!E21</f>
        <v>0</v>
      </c>
      <c r="M37" s="438"/>
      <c r="N37" s="438"/>
      <c r="O37" s="438"/>
      <c r="P37" s="438"/>
      <c r="Q37" s="438"/>
      <c r="R37" s="438"/>
      <c r="S37" s="438"/>
      <c r="T37" s="438"/>
      <c r="U37" s="438"/>
      <c r="V37" s="89" t="s">
        <v>90</v>
      </c>
    </row>
    <row r="38" spans="2:24">
      <c r="B38" s="436"/>
      <c r="C38" s="436"/>
      <c r="D38" s="436"/>
      <c r="E38" s="436"/>
      <c r="F38" s="436"/>
      <c r="G38" s="436"/>
      <c r="H38" s="436"/>
      <c r="I38" s="436"/>
      <c r="J38" s="436"/>
      <c r="K38" s="444">
        <f>基本情報!E22</f>
        <v>0</v>
      </c>
      <c r="L38" s="441"/>
      <c r="M38" s="441"/>
      <c r="N38" s="441"/>
      <c r="O38" s="441"/>
      <c r="P38" s="441"/>
      <c r="Q38" s="441"/>
      <c r="R38" s="441"/>
      <c r="S38" s="441"/>
      <c r="T38" s="441"/>
      <c r="U38" s="441"/>
      <c r="V38" s="442"/>
    </row>
  </sheetData>
  <sheetProtection algorithmName="SHA-512" hashValue="hnHzMv1qtYafGw/bFq4NRXWlYBZ2PBrYEcw+C7UvOb0x27kZJI9zgjAhN+hhlog95koeBtTODs2S21o1uQ4ZiQ==" saltValue="EkWCXehL2mV85hSxzc8Qlw==" spinCount="100000" sheet="1" selectLockedCells="1"/>
  <mergeCells count="22">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I16:V16"/>
    <mergeCell ref="B10:W11"/>
    <mergeCell ref="A3:W4"/>
    <mergeCell ref="I6:O6"/>
    <mergeCell ref="E9:J9"/>
    <mergeCell ref="N9:O9"/>
    <mergeCell ref="R9:T9"/>
  </mergeCells>
  <phoneticPr fontId="3"/>
  <pageMargins left="0.7" right="0.7" top="0.75" bottom="0.52"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9"/>
  <sheetViews>
    <sheetView showGridLines="0" showZeros="0" view="pageBreakPreview" zoomScaleNormal="100" zoomScaleSheetLayoutView="100" workbookViewId="0">
      <selection activeCell="Q2" sqref="Q2:W2"/>
    </sheetView>
  </sheetViews>
  <sheetFormatPr defaultColWidth="3.375" defaultRowHeight="19.5"/>
  <cols>
    <col min="1" max="16384" width="3.375" style="61"/>
  </cols>
  <sheetData>
    <row r="1" spans="1:24">
      <c r="A1" s="60" t="s">
        <v>151</v>
      </c>
    </row>
    <row r="2" spans="1:24">
      <c r="Q2" s="266"/>
      <c r="R2" s="266"/>
      <c r="S2" s="266"/>
      <c r="T2" s="266"/>
      <c r="U2" s="266"/>
      <c r="V2" s="266"/>
      <c r="W2" s="266"/>
      <c r="X2" s="62" t="s">
        <v>60</v>
      </c>
    </row>
    <row r="3" spans="1:24">
      <c r="Q3" s="267" t="s">
        <v>112</v>
      </c>
      <c r="R3" s="266"/>
      <c r="S3" s="266"/>
      <c r="T3" s="266"/>
      <c r="U3" s="266"/>
      <c r="V3" s="266"/>
      <c r="W3" s="266"/>
      <c r="X3" s="62" t="s">
        <v>52</v>
      </c>
    </row>
    <row r="4" spans="1:24">
      <c r="X4" s="42"/>
    </row>
    <row r="5" spans="1:24">
      <c r="B5" s="61" t="s">
        <v>29</v>
      </c>
      <c r="X5" s="42"/>
    </row>
    <row r="6" spans="1:24">
      <c r="X6" s="42"/>
    </row>
    <row r="7" spans="1:24">
      <c r="L7" s="61" t="s">
        <v>340</v>
      </c>
      <c r="X7" s="42"/>
    </row>
    <row r="8" spans="1:24">
      <c r="L8" s="61" t="s">
        <v>85</v>
      </c>
      <c r="M8" s="63"/>
      <c r="N8" s="63"/>
      <c r="O8" s="65"/>
      <c r="P8" s="65"/>
      <c r="Q8" s="65"/>
      <c r="R8" s="65"/>
      <c r="S8" s="65"/>
      <c r="T8" s="65"/>
      <c r="U8" s="65"/>
      <c r="V8" s="65"/>
      <c r="W8" s="65"/>
      <c r="X8" s="42"/>
    </row>
    <row r="9" spans="1:24">
      <c r="M9" s="264" t="str">
        <f>IF(基本情報!E5="","",基本情報!E5)</f>
        <v/>
      </c>
      <c r="N9" s="264"/>
      <c r="O9" s="264"/>
      <c r="P9" s="264"/>
      <c r="Q9" s="264"/>
      <c r="R9" s="264"/>
      <c r="S9" s="264"/>
      <c r="T9" s="264"/>
      <c r="U9" s="264"/>
      <c r="V9" s="264"/>
      <c r="W9" s="264"/>
      <c r="X9" s="42"/>
    </row>
    <row r="10" spans="1:24">
      <c r="L10" s="61" t="s">
        <v>86</v>
      </c>
      <c r="M10" s="63"/>
      <c r="N10" s="63"/>
      <c r="O10" s="65"/>
      <c r="P10" s="65"/>
      <c r="Q10" s="65"/>
      <c r="R10" s="65"/>
      <c r="S10" s="65"/>
      <c r="T10" s="65"/>
      <c r="U10" s="65"/>
      <c r="V10" s="65"/>
      <c r="W10" s="65"/>
    </row>
    <row r="11" spans="1:24">
      <c r="M11" s="264" t="str">
        <f>IF(基本情報!E6="","",基本情報!E6)</f>
        <v/>
      </c>
      <c r="N11" s="264"/>
      <c r="O11" s="264"/>
      <c r="P11" s="264"/>
      <c r="Q11" s="264"/>
      <c r="R11" s="264"/>
      <c r="S11" s="264"/>
      <c r="T11" s="264"/>
      <c r="U11" s="264"/>
      <c r="V11" s="264"/>
      <c r="W11" s="264"/>
      <c r="X11" s="62"/>
    </row>
    <row r="12" spans="1:24">
      <c r="M12" s="263">
        <f>基本情報!E7</f>
        <v>0</v>
      </c>
      <c r="N12" s="269"/>
      <c r="O12" s="269"/>
      <c r="P12" s="269"/>
      <c r="Q12" s="269"/>
      <c r="R12" s="269"/>
      <c r="S12" s="269"/>
      <c r="T12" s="269"/>
      <c r="U12" s="269"/>
      <c r="V12" s="269"/>
      <c r="W12" s="269"/>
      <c r="X12" s="62"/>
    </row>
    <row r="14" spans="1:24">
      <c r="A14" s="268" t="s">
        <v>152</v>
      </c>
      <c r="B14" s="268"/>
      <c r="C14" s="268"/>
      <c r="D14" s="268"/>
      <c r="E14" s="268"/>
      <c r="F14" s="268"/>
      <c r="G14" s="268"/>
      <c r="H14" s="268"/>
      <c r="I14" s="268"/>
      <c r="J14" s="268"/>
      <c r="K14" s="268"/>
      <c r="L14" s="268"/>
      <c r="M14" s="268"/>
      <c r="N14" s="268"/>
      <c r="O14" s="268"/>
      <c r="P14" s="268"/>
      <c r="Q14" s="268"/>
      <c r="R14" s="268"/>
      <c r="S14" s="268"/>
      <c r="T14" s="268"/>
      <c r="U14" s="268"/>
      <c r="V14" s="268"/>
      <c r="W14" s="268"/>
    </row>
    <row r="16" spans="1:24">
      <c r="C16" s="427" t="s">
        <v>112</v>
      </c>
      <c r="D16" s="427"/>
      <c r="E16" s="427"/>
      <c r="F16" s="427"/>
      <c r="G16" s="427"/>
      <c r="H16" s="427"/>
      <c r="I16" s="84" t="s">
        <v>203</v>
      </c>
      <c r="J16" s="84"/>
      <c r="K16" s="84"/>
      <c r="L16" s="429"/>
      <c r="M16" s="429"/>
      <c r="N16" s="84" t="s">
        <v>128</v>
      </c>
      <c r="O16" s="84"/>
      <c r="P16" s="429"/>
      <c r="Q16" s="429"/>
      <c r="R16" s="429"/>
      <c r="S16" s="84" t="s">
        <v>210</v>
      </c>
      <c r="T16" s="84"/>
      <c r="U16" s="84"/>
      <c r="V16" s="84"/>
      <c r="W16" s="84"/>
    </row>
    <row r="17" spans="1:23" ht="19.899999999999999" customHeight="1">
      <c r="B17" s="395" t="s">
        <v>209</v>
      </c>
      <c r="C17" s="395"/>
      <c r="D17" s="395"/>
      <c r="E17" s="395"/>
      <c r="F17" s="395"/>
      <c r="G17" s="395"/>
      <c r="H17" s="395"/>
      <c r="I17" s="395"/>
      <c r="J17" s="395"/>
      <c r="K17" s="395"/>
      <c r="L17" s="395"/>
      <c r="M17" s="395"/>
      <c r="N17" s="395"/>
      <c r="O17" s="395"/>
      <c r="P17" s="395"/>
      <c r="Q17" s="395"/>
      <c r="R17" s="395"/>
      <c r="S17" s="395"/>
      <c r="T17" s="395"/>
      <c r="U17" s="395"/>
      <c r="V17" s="395"/>
      <c r="W17" s="72"/>
    </row>
    <row r="18" spans="1:23" ht="19.899999999999999" customHeight="1">
      <c r="B18" s="395"/>
      <c r="C18" s="395"/>
      <c r="D18" s="395"/>
      <c r="E18" s="395"/>
      <c r="F18" s="395"/>
      <c r="G18" s="395"/>
      <c r="H18" s="395"/>
      <c r="I18" s="395"/>
      <c r="J18" s="395"/>
      <c r="K18" s="395"/>
      <c r="L18" s="395"/>
      <c r="M18" s="395"/>
      <c r="N18" s="395"/>
      <c r="O18" s="395"/>
      <c r="P18" s="395"/>
      <c r="Q18" s="395"/>
      <c r="R18" s="395"/>
      <c r="S18" s="395"/>
      <c r="T18" s="395"/>
      <c r="U18" s="395"/>
      <c r="V18" s="395"/>
      <c r="W18" s="72"/>
    </row>
    <row r="19" spans="1:23" ht="19.899999999999999" customHeight="1">
      <c r="B19" s="395"/>
      <c r="C19" s="395"/>
      <c r="D19" s="395"/>
      <c r="E19" s="395"/>
      <c r="F19" s="395"/>
      <c r="G19" s="395"/>
      <c r="H19" s="395"/>
      <c r="I19" s="395"/>
      <c r="J19" s="395"/>
      <c r="K19" s="395"/>
      <c r="L19" s="395"/>
      <c r="M19" s="395"/>
      <c r="N19" s="395"/>
      <c r="O19" s="395"/>
      <c r="P19" s="395"/>
      <c r="Q19" s="395"/>
      <c r="R19" s="395"/>
      <c r="S19" s="395"/>
      <c r="T19" s="395"/>
      <c r="U19" s="395"/>
      <c r="V19" s="395"/>
      <c r="W19" s="72"/>
    </row>
    <row r="20" spans="1:23">
      <c r="B20" s="395"/>
      <c r="C20" s="395"/>
      <c r="D20" s="395"/>
      <c r="E20" s="395"/>
      <c r="F20" s="395"/>
      <c r="G20" s="395"/>
      <c r="H20" s="395"/>
      <c r="I20" s="395"/>
      <c r="J20" s="395"/>
      <c r="K20" s="395"/>
      <c r="L20" s="395"/>
      <c r="M20" s="395"/>
      <c r="N20" s="395"/>
      <c r="O20" s="395"/>
      <c r="P20" s="395"/>
      <c r="Q20" s="395"/>
      <c r="R20" s="395"/>
      <c r="S20" s="395"/>
      <c r="T20" s="395"/>
      <c r="U20" s="395"/>
      <c r="V20" s="395"/>
      <c r="W20" s="72"/>
    </row>
    <row r="21" spans="1:23">
      <c r="A21" s="61" t="s">
        <v>33</v>
      </c>
      <c r="I21" s="61" t="s">
        <v>341</v>
      </c>
    </row>
    <row r="22" spans="1:23">
      <c r="I22" s="61" t="s">
        <v>222</v>
      </c>
    </row>
    <row r="23" spans="1:23" s="168" customFormat="1" ht="12" customHeight="1"/>
    <row r="24" spans="1:23" s="168" customFormat="1">
      <c r="A24" s="168" t="s">
        <v>87</v>
      </c>
      <c r="I24" s="430">
        <f>基本情報!E8</f>
        <v>0</v>
      </c>
      <c r="J24" s="431"/>
      <c r="K24" s="431"/>
      <c r="L24" s="431"/>
      <c r="M24" s="431"/>
      <c r="N24" s="431"/>
      <c r="O24" s="431"/>
      <c r="P24" s="431"/>
      <c r="Q24" s="431"/>
      <c r="R24" s="431"/>
      <c r="S24" s="431"/>
      <c r="T24" s="431"/>
      <c r="U24" s="431"/>
    </row>
    <row r="25" spans="1:23" s="168" customFormat="1">
      <c r="H25" s="168" t="s">
        <v>89</v>
      </c>
      <c r="I25" s="430">
        <f>基本情報!E9</f>
        <v>0</v>
      </c>
      <c r="J25" s="431"/>
      <c r="K25" s="431"/>
      <c r="L25" s="431"/>
      <c r="M25" s="431"/>
      <c r="N25" s="431"/>
      <c r="O25" s="431"/>
      <c r="P25" s="431"/>
      <c r="Q25" s="431"/>
      <c r="R25" s="431"/>
      <c r="S25" s="431"/>
      <c r="T25" s="431"/>
      <c r="U25" s="431"/>
      <c r="V25" s="168" t="s">
        <v>90</v>
      </c>
    </row>
    <row r="26" spans="1:23" ht="12" customHeight="1"/>
    <row r="27" spans="1:23">
      <c r="A27" s="90" t="s">
        <v>155</v>
      </c>
      <c r="B27" s="434" t="s">
        <v>153</v>
      </c>
      <c r="C27" s="434"/>
      <c r="D27" s="434"/>
      <c r="E27" s="434"/>
      <c r="F27" s="434"/>
      <c r="G27" s="434"/>
      <c r="H27" s="434"/>
      <c r="I27" s="434"/>
      <c r="J27" s="434"/>
      <c r="K27" s="434"/>
      <c r="L27" s="434"/>
      <c r="M27" s="434"/>
      <c r="N27" s="434"/>
      <c r="O27" s="434"/>
      <c r="P27" s="434"/>
      <c r="Q27" s="434"/>
      <c r="R27" s="434"/>
      <c r="S27" s="434"/>
      <c r="T27" s="434"/>
      <c r="U27" s="434"/>
      <c r="V27" s="434"/>
    </row>
    <row r="28" spans="1:23">
      <c r="B28" s="434"/>
      <c r="C28" s="434"/>
      <c r="D28" s="434"/>
      <c r="E28" s="434"/>
      <c r="F28" s="434"/>
      <c r="G28" s="434"/>
      <c r="H28" s="434"/>
      <c r="I28" s="434"/>
      <c r="J28" s="434"/>
      <c r="K28" s="434"/>
      <c r="L28" s="434"/>
      <c r="M28" s="434"/>
      <c r="N28" s="434"/>
      <c r="O28" s="434"/>
      <c r="P28" s="434"/>
      <c r="Q28" s="434"/>
      <c r="R28" s="434"/>
      <c r="S28" s="434"/>
      <c r="T28" s="434"/>
      <c r="U28" s="434"/>
      <c r="V28" s="434"/>
    </row>
    <row r="29" spans="1:23" ht="12" customHeight="1"/>
    <row r="30" spans="1:23">
      <c r="I30" s="61" t="s">
        <v>34</v>
      </c>
      <c r="J30" s="460"/>
      <c r="K30" s="460"/>
      <c r="L30" s="460"/>
      <c r="M30" s="460"/>
      <c r="N30" s="460"/>
      <c r="O30" s="460"/>
      <c r="P30" s="61" t="s">
        <v>35</v>
      </c>
    </row>
    <row r="31" spans="1:23" ht="12" customHeight="1"/>
    <row r="32" spans="1:23">
      <c r="A32" s="90" t="s">
        <v>338</v>
      </c>
      <c r="B32" s="434" t="s">
        <v>154</v>
      </c>
      <c r="C32" s="434"/>
      <c r="D32" s="434"/>
      <c r="E32" s="434"/>
      <c r="F32" s="434"/>
      <c r="G32" s="434"/>
      <c r="H32" s="434"/>
      <c r="I32" s="434"/>
      <c r="J32" s="434"/>
      <c r="K32" s="434"/>
      <c r="L32" s="434"/>
      <c r="M32" s="434"/>
      <c r="N32" s="434"/>
      <c r="O32" s="434"/>
      <c r="P32" s="434"/>
      <c r="Q32" s="434"/>
      <c r="R32" s="434"/>
      <c r="S32" s="434"/>
      <c r="T32" s="434"/>
      <c r="U32" s="434"/>
      <c r="V32" s="434"/>
    </row>
    <row r="33" spans="1:22">
      <c r="B33" s="434"/>
      <c r="C33" s="434"/>
      <c r="D33" s="434"/>
      <c r="E33" s="434"/>
      <c r="F33" s="434"/>
      <c r="G33" s="434"/>
      <c r="H33" s="434"/>
      <c r="I33" s="434"/>
      <c r="J33" s="434"/>
      <c r="K33" s="434"/>
      <c r="L33" s="434"/>
      <c r="M33" s="434"/>
      <c r="N33" s="434"/>
      <c r="O33" s="434"/>
      <c r="P33" s="434"/>
      <c r="Q33" s="434"/>
      <c r="R33" s="434"/>
      <c r="S33" s="434"/>
      <c r="T33" s="434"/>
      <c r="U33" s="434"/>
      <c r="V33" s="434"/>
    </row>
    <row r="34" spans="1:22" ht="12" customHeight="1"/>
    <row r="35" spans="1:22">
      <c r="I35" s="61" t="s">
        <v>34</v>
      </c>
      <c r="J35" s="460"/>
      <c r="K35" s="460"/>
      <c r="L35" s="460"/>
      <c r="M35" s="460"/>
      <c r="N35" s="460"/>
      <c r="O35" s="460"/>
      <c r="P35" s="61" t="s">
        <v>35</v>
      </c>
    </row>
    <row r="36" spans="1:22" ht="12" customHeight="1"/>
    <row r="37" spans="1:22">
      <c r="A37" s="61" t="s">
        <v>339</v>
      </c>
    </row>
    <row r="39" spans="1:22">
      <c r="A39" s="168" t="s">
        <v>8</v>
      </c>
      <c r="B39" s="168"/>
      <c r="C39" s="168" t="s">
        <v>332</v>
      </c>
      <c r="D39" s="168"/>
      <c r="E39" s="168"/>
    </row>
  </sheetData>
  <sheetProtection algorithmName="SHA-512" hashValue="xSMLwxz+H/QXuBT7ZsfD4t0a/spPk8Op2dd31ZgWVpLgre6CkYhuIFeuxVKhf+llj1NMmYbRcwrhYuSRDi4O6A==" saltValue="SJLjQGUrKa9PqxUB5op5yQ==" spinCount="100000" sheet="1" selectLockedCells="1"/>
  <mergeCells count="16">
    <mergeCell ref="B32:V33"/>
    <mergeCell ref="J35:O35"/>
    <mergeCell ref="J30:O30"/>
    <mergeCell ref="C16:H16"/>
    <mergeCell ref="L16:M16"/>
    <mergeCell ref="P16:R16"/>
    <mergeCell ref="B17:V20"/>
    <mergeCell ref="B27:V28"/>
    <mergeCell ref="I24:U24"/>
    <mergeCell ref="I25:U25"/>
    <mergeCell ref="A14:W14"/>
    <mergeCell ref="Q2:W2"/>
    <mergeCell ref="Q3:W3"/>
    <mergeCell ref="M9:W9"/>
    <mergeCell ref="M11:W11"/>
    <mergeCell ref="M12:W12"/>
  </mergeCells>
  <phoneticPr fontId="3"/>
  <pageMargins left="0.7" right="0.7" top="0.75" bottom="0.51"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9"/>
  <sheetViews>
    <sheetView showGridLines="0" view="pageBreakPreview" zoomScale="70" zoomScaleNormal="100" zoomScaleSheetLayoutView="70" workbookViewId="0">
      <selection activeCell="E11" sqref="E11:G11"/>
    </sheetView>
  </sheetViews>
  <sheetFormatPr defaultColWidth="8.75" defaultRowHeight="18.75"/>
  <cols>
    <col min="1" max="1" width="2.375" style="6" customWidth="1"/>
    <col min="2" max="2" width="38.75" style="6" bestFit="1" customWidth="1"/>
    <col min="3" max="10" width="13.625" style="6" customWidth="1"/>
    <col min="11" max="11" width="8.75" style="6"/>
    <col min="12" max="13" width="0" style="6" hidden="1" customWidth="1"/>
    <col min="14" max="14" width="10.5" style="6" hidden="1" customWidth="1"/>
    <col min="15" max="15" width="22.25" style="6" hidden="1" customWidth="1"/>
    <col min="16" max="16384" width="8.75" style="6"/>
  </cols>
  <sheetData>
    <row r="1" spans="2:15" ht="24" customHeight="1">
      <c r="B1" s="6" t="s">
        <v>199</v>
      </c>
    </row>
    <row r="2" spans="2:15" ht="25.15" customHeight="1">
      <c r="B2" s="270" t="s">
        <v>342</v>
      </c>
      <c r="C2" s="270"/>
      <c r="D2" s="270"/>
      <c r="E2" s="270"/>
      <c r="F2" s="270"/>
      <c r="G2" s="270"/>
      <c r="H2" s="270"/>
      <c r="I2" s="270"/>
      <c r="J2" s="270"/>
      <c r="K2" s="270"/>
    </row>
    <row r="3" spans="2:15" ht="15.6" customHeight="1">
      <c r="B3" s="45"/>
    </row>
    <row r="4" spans="2:15" ht="27" customHeight="1">
      <c r="G4" s="46" t="s">
        <v>91</v>
      </c>
      <c r="H4" s="271">
        <f>基本情報!E8</f>
        <v>0</v>
      </c>
      <c r="I4" s="272"/>
      <c r="J4" s="272"/>
      <c r="K4" s="272"/>
    </row>
    <row r="5" spans="2:15" ht="33" customHeight="1" thickBot="1">
      <c r="K5" s="44" t="s">
        <v>18</v>
      </c>
    </row>
    <row r="6" spans="2:15" ht="56.25">
      <c r="B6" s="273" t="s">
        <v>25</v>
      </c>
      <c r="C6" s="47" t="s">
        <v>0</v>
      </c>
      <c r="D6" s="48" t="s">
        <v>1</v>
      </c>
      <c r="E6" s="47" t="s">
        <v>2</v>
      </c>
      <c r="F6" s="48" t="s">
        <v>3</v>
      </c>
      <c r="G6" s="47" t="s">
        <v>4</v>
      </c>
      <c r="H6" s="48" t="s">
        <v>5</v>
      </c>
      <c r="I6" s="48" t="s">
        <v>6</v>
      </c>
      <c r="J6" s="48" t="s">
        <v>7</v>
      </c>
      <c r="K6" s="50" t="s">
        <v>8</v>
      </c>
    </row>
    <row r="7" spans="2:15" ht="39.950000000000003" customHeight="1" thickBot="1">
      <c r="B7" s="274"/>
      <c r="C7" s="51" t="s">
        <v>9</v>
      </c>
      <c r="D7" s="51" t="s">
        <v>10</v>
      </c>
      <c r="E7" s="51" t="s">
        <v>17</v>
      </c>
      <c r="F7" s="51" t="s">
        <v>11</v>
      </c>
      <c r="G7" s="52" t="s">
        <v>12</v>
      </c>
      <c r="H7" s="52" t="s">
        <v>13</v>
      </c>
      <c r="I7" s="52" t="s">
        <v>14</v>
      </c>
      <c r="J7" s="52" t="s">
        <v>15</v>
      </c>
      <c r="K7" s="74"/>
      <c r="N7" s="6" t="s">
        <v>78</v>
      </c>
      <c r="O7" t="s">
        <v>369</v>
      </c>
    </row>
    <row r="8" spans="2:15" ht="39.950000000000003" customHeight="1">
      <c r="B8" s="54" t="s">
        <v>188</v>
      </c>
      <c r="C8" s="199">
        <f>'別紙2-2（新規）'!H9</f>
        <v>0</v>
      </c>
      <c r="D8" s="200">
        <v>0</v>
      </c>
      <c r="E8" s="199">
        <f>C8-D8</f>
        <v>0</v>
      </c>
      <c r="F8" s="199">
        <f>E8</f>
        <v>0</v>
      </c>
      <c r="G8" s="199">
        <f>N8*'別紙2-2（新規）'!M9</f>
        <v>0</v>
      </c>
      <c r="H8" s="201">
        <f>MIN(E8,F8,G8)</f>
        <v>0</v>
      </c>
      <c r="I8" s="202"/>
      <c r="J8" s="202"/>
      <c r="K8" s="75"/>
      <c r="N8" s="55">
        <v>133000</v>
      </c>
      <c r="O8" s="83">
        <f>'別紙2-2（新規）附表（購入予定物品一覧）'!J6</f>
        <v>0</v>
      </c>
    </row>
    <row r="9" spans="2:15" ht="39.950000000000003" customHeight="1">
      <c r="B9" s="56" t="s">
        <v>184</v>
      </c>
      <c r="C9" s="199">
        <f>'別紙2-2（新規）'!H10</f>
        <v>0</v>
      </c>
      <c r="D9" s="200">
        <v>0</v>
      </c>
      <c r="E9" s="199">
        <f t="shared" ref="E9:E16" si="0">C9-D9</f>
        <v>0</v>
      </c>
      <c r="F9" s="199">
        <f t="shared" ref="F9:F16" si="1">E9</f>
        <v>0</v>
      </c>
      <c r="G9" s="199">
        <f>N9*'別紙2-2（新規）'!M10</f>
        <v>0</v>
      </c>
      <c r="H9" s="201">
        <f>MIN(MIN(E9,F9,O9),G9)</f>
        <v>0</v>
      </c>
      <c r="I9" s="203"/>
      <c r="J9" s="203"/>
      <c r="K9" s="75"/>
      <c r="M9" t="s">
        <v>360</v>
      </c>
      <c r="N9" s="55">
        <v>5000000</v>
      </c>
      <c r="O9" s="83">
        <f>'別紙2-2（新規）附表（購入予定物品一覧）'!J7</f>
        <v>0</v>
      </c>
    </row>
    <row r="10" spans="2:15" ht="39.950000000000003" customHeight="1">
      <c r="B10" s="56" t="s">
        <v>185</v>
      </c>
      <c r="C10" s="199">
        <f>'別紙2-2（新規）'!H11</f>
        <v>0</v>
      </c>
      <c r="D10" s="200">
        <v>0</v>
      </c>
      <c r="E10" s="199">
        <f t="shared" si="0"/>
        <v>0</v>
      </c>
      <c r="F10" s="199">
        <f t="shared" si="1"/>
        <v>0</v>
      </c>
      <c r="G10" s="199">
        <f>N10*'別紙2-2（新規）'!M11</f>
        <v>0</v>
      </c>
      <c r="H10" s="201">
        <f t="shared" ref="H10:H15" si="2">MIN(E10,F10,G10)</f>
        <v>0</v>
      </c>
      <c r="I10" s="203"/>
      <c r="J10" s="203"/>
      <c r="K10" s="75"/>
      <c r="N10" s="55">
        <v>3600</v>
      </c>
      <c r="O10" s="83"/>
    </row>
    <row r="11" spans="2:15" ht="39.950000000000003" customHeight="1">
      <c r="B11" s="57" t="s">
        <v>186</v>
      </c>
      <c r="C11" s="199">
        <f>'別紙2-2（新規）'!H12</f>
        <v>0</v>
      </c>
      <c r="D11" s="200">
        <v>0</v>
      </c>
      <c r="E11" s="199">
        <f t="shared" si="0"/>
        <v>0</v>
      </c>
      <c r="F11" s="199">
        <f t="shared" ref="F11:F14" si="3">E11</f>
        <v>0</v>
      </c>
      <c r="G11" s="199">
        <f>N11*'別紙2-2（新規）'!M12</f>
        <v>0</v>
      </c>
      <c r="H11" s="201">
        <f t="shared" si="2"/>
        <v>0</v>
      </c>
      <c r="I11" s="203"/>
      <c r="J11" s="203"/>
      <c r="K11" s="75"/>
      <c r="N11" s="55">
        <v>4320000</v>
      </c>
      <c r="O11" s="83">
        <f>'別紙2-2（新規）附表（購入予定物品一覧）'!J8</f>
        <v>0</v>
      </c>
    </row>
    <row r="12" spans="2:15" ht="39.950000000000003" customHeight="1">
      <c r="B12" s="57" t="s">
        <v>59</v>
      </c>
      <c r="C12" s="199">
        <f>'別紙2-2（新規）'!H13</f>
        <v>0</v>
      </c>
      <c r="D12" s="200">
        <v>0</v>
      </c>
      <c r="E12" s="199">
        <f t="shared" si="0"/>
        <v>0</v>
      </c>
      <c r="F12" s="199">
        <f t="shared" si="3"/>
        <v>0</v>
      </c>
      <c r="G12" s="199">
        <f>N12*'別紙2-2（新規）'!M13</f>
        <v>0</v>
      </c>
      <c r="H12" s="201">
        <f t="shared" ref="H12:H13" si="4">MIN(MIN(E12,F12,O12),G12)</f>
        <v>0</v>
      </c>
      <c r="I12" s="203"/>
      <c r="J12" s="203"/>
      <c r="K12" s="75"/>
      <c r="M12" t="s">
        <v>360</v>
      </c>
      <c r="N12" s="55">
        <v>51400</v>
      </c>
      <c r="O12" s="83">
        <f>'別紙2-2（新規）附表（購入予定物品一覧）'!J9</f>
        <v>0</v>
      </c>
    </row>
    <row r="13" spans="2:15" ht="39.950000000000003" customHeight="1">
      <c r="B13" s="57" t="s">
        <v>187</v>
      </c>
      <c r="C13" s="199">
        <f>'別紙2-2（新規）'!H14</f>
        <v>0</v>
      </c>
      <c r="D13" s="200">
        <v>0</v>
      </c>
      <c r="E13" s="199">
        <f t="shared" si="0"/>
        <v>0</v>
      </c>
      <c r="F13" s="199">
        <f t="shared" si="3"/>
        <v>0</v>
      </c>
      <c r="G13" s="199">
        <f>N13*'別紙2-2（新規）'!M14</f>
        <v>0</v>
      </c>
      <c r="H13" s="201">
        <f t="shared" si="4"/>
        <v>0</v>
      </c>
      <c r="I13" s="203"/>
      <c r="J13" s="203"/>
      <c r="K13" s="75"/>
      <c r="M13" t="s">
        <v>360</v>
      </c>
      <c r="N13" s="55">
        <v>21000000</v>
      </c>
      <c r="O13" s="83">
        <f>'別紙2-2（新規）附表（購入予定物品一覧）'!J10</f>
        <v>0</v>
      </c>
    </row>
    <row r="14" spans="2:15" ht="39.950000000000003" customHeight="1">
      <c r="B14" s="57" t="s">
        <v>351</v>
      </c>
      <c r="C14" s="199">
        <f>'別紙2-2（新規）'!H15+'別紙2-2（新規）'!H16</f>
        <v>0</v>
      </c>
      <c r="D14" s="200">
        <v>0</v>
      </c>
      <c r="E14" s="199">
        <f t="shared" si="0"/>
        <v>0</v>
      </c>
      <c r="F14" s="199">
        <f t="shared" si="3"/>
        <v>0</v>
      </c>
      <c r="G14" s="199">
        <f>F14</f>
        <v>0</v>
      </c>
      <c r="H14" s="201">
        <f t="shared" si="2"/>
        <v>0</v>
      </c>
      <c r="I14" s="203"/>
      <c r="J14" s="203"/>
      <c r="K14" s="75"/>
      <c r="N14" s="55"/>
      <c r="O14" s="83"/>
    </row>
    <row r="15" spans="2:15" ht="39.950000000000003" customHeight="1">
      <c r="B15" s="57" t="s">
        <v>182</v>
      </c>
      <c r="C15" s="199">
        <f>'別紙2-2（新規）'!H17</f>
        <v>0</v>
      </c>
      <c r="D15" s="200">
        <v>0</v>
      </c>
      <c r="E15" s="199">
        <f t="shared" ref="E15" si="5">C15-D15</f>
        <v>0</v>
      </c>
      <c r="F15" s="199">
        <f t="shared" si="1"/>
        <v>0</v>
      </c>
      <c r="G15" s="199">
        <f>IF(C15&gt;0,N15,0)</f>
        <v>0</v>
      </c>
      <c r="H15" s="201">
        <f t="shared" si="2"/>
        <v>0</v>
      </c>
      <c r="I15" s="203"/>
      <c r="J15" s="203"/>
      <c r="K15" s="75"/>
      <c r="N15" s="55">
        <v>905000</v>
      </c>
      <c r="O15" s="83">
        <f>'別紙2-2（新規）附表（購入予定物品一覧）'!J12</f>
        <v>0</v>
      </c>
    </row>
    <row r="16" spans="2:15" ht="39.950000000000003" customHeight="1" thickBot="1">
      <c r="B16" s="58" t="s">
        <v>183</v>
      </c>
      <c r="C16" s="199">
        <f>'別紙2-2（新規）'!H18</f>
        <v>0</v>
      </c>
      <c r="D16" s="200">
        <v>0</v>
      </c>
      <c r="E16" s="199">
        <f t="shared" si="0"/>
        <v>0</v>
      </c>
      <c r="F16" s="199">
        <f t="shared" si="1"/>
        <v>0</v>
      </c>
      <c r="G16" s="199">
        <f>N16*'別紙2-2（新規）'!M18</f>
        <v>0</v>
      </c>
      <c r="H16" s="204">
        <f>MIN(MIN(E16,F16,O16),G16)</f>
        <v>0</v>
      </c>
      <c r="I16" s="203"/>
      <c r="J16" s="203"/>
      <c r="K16" s="75"/>
      <c r="M16" t="s">
        <v>360</v>
      </c>
      <c r="N16" s="55">
        <v>205000</v>
      </c>
      <c r="O16" s="83">
        <f>'別紙2-2（新規）附表（購入予定物品一覧）'!J13</f>
        <v>0</v>
      </c>
    </row>
    <row r="17" spans="2:11" ht="39.950000000000003" customHeight="1" thickTop="1" thickBot="1">
      <c r="B17" s="59" t="s">
        <v>26</v>
      </c>
      <c r="C17" s="205">
        <f t="shared" ref="C17:H17" si="6">SUM(C8:C16)</f>
        <v>0</v>
      </c>
      <c r="D17" s="205">
        <f t="shared" si="6"/>
        <v>0</v>
      </c>
      <c r="E17" s="205">
        <f t="shared" si="6"/>
        <v>0</v>
      </c>
      <c r="F17" s="205">
        <f t="shared" si="6"/>
        <v>0</v>
      </c>
      <c r="G17" s="205">
        <f t="shared" si="6"/>
        <v>0</v>
      </c>
      <c r="H17" s="205">
        <f t="shared" si="6"/>
        <v>0</v>
      </c>
      <c r="I17" s="205">
        <f>ROUNDDOWN(H17,-3)</f>
        <v>0</v>
      </c>
      <c r="J17" s="205">
        <f>I17</f>
        <v>0</v>
      </c>
      <c r="K17" s="76"/>
    </row>
    <row r="18" spans="2:11" ht="26.45" customHeight="1">
      <c r="B18" s="6" t="s">
        <v>16</v>
      </c>
    </row>
    <row r="19" spans="2:11" ht="26.45" customHeight="1">
      <c r="B19" s="6" t="s">
        <v>19</v>
      </c>
    </row>
  </sheetData>
  <sheetProtection algorithmName="SHA-512" hashValue="d3yB3owCuZRU/4CPM4/XsEn+ULFffC4SciVQ7+aj7P2AKxzd+B1IL/IFIvyjKlBz+tEVeiStqIFi8b8bkNU7yA==" saltValue="oqdhWDbXu7CyO2ynSoP8yg==" spinCount="100000" sheet="1" selectLockedCells="1"/>
  <mergeCells count="3">
    <mergeCell ref="B2:K2"/>
    <mergeCell ref="H4:K4"/>
    <mergeCell ref="B6:B7"/>
  </mergeCells>
  <phoneticPr fontId="3"/>
  <pageMargins left="0.7" right="0.7" top="0.54" bottom="0.5" header="0.3" footer="0.3"/>
  <pageSetup paperSize="9" scale="75" fitToHeight="0" orientation="landscape" r:id="rId1"/>
  <ignoredErrors>
    <ignoredError sqref="I1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CD620-9FBD-45D0-B49F-7ED97BE990EC}">
  <sheetPr>
    <tabColor rgb="FF92D050"/>
    <pageSetUpPr fitToPage="1"/>
  </sheetPr>
  <dimension ref="A1:P29"/>
  <sheetViews>
    <sheetView showGridLines="0" view="pageBreakPreview" topLeftCell="A7" zoomScale="85" zoomScaleNormal="85" zoomScaleSheetLayoutView="85" workbookViewId="0">
      <selection activeCell="M9" sqref="M9"/>
    </sheetView>
  </sheetViews>
  <sheetFormatPr defaultRowHeight="18.75"/>
  <cols>
    <col min="1" max="1" width="2.25" customWidth="1"/>
    <col min="2" max="8" width="15.25" customWidth="1"/>
    <col min="9" max="19" width="10.375" customWidth="1"/>
    <col min="20" max="24" width="15.25" customWidth="1"/>
  </cols>
  <sheetData>
    <row r="1" spans="1:16">
      <c r="A1" s="120"/>
      <c r="B1" s="6" t="s">
        <v>198</v>
      </c>
      <c r="C1" s="129"/>
      <c r="D1" s="129"/>
    </row>
    <row r="2" spans="1:16">
      <c r="A2" s="120"/>
      <c r="B2" s="41" t="s">
        <v>343</v>
      </c>
      <c r="C2" s="130"/>
      <c r="D2" s="119"/>
    </row>
    <row r="3" spans="1:16" ht="27.6" customHeight="1">
      <c r="A3" s="120"/>
      <c r="B3" s="130"/>
      <c r="C3" s="130"/>
      <c r="D3" s="119"/>
    </row>
    <row r="4" spans="1:16">
      <c r="A4" s="120"/>
      <c r="B4" s="130"/>
      <c r="J4" s="131" t="s">
        <v>91</v>
      </c>
      <c r="K4" s="285">
        <f>基本情報!E8</f>
        <v>0</v>
      </c>
      <c r="L4" s="286"/>
      <c r="M4" s="286"/>
      <c r="N4" s="286"/>
      <c r="O4" s="131"/>
      <c r="P4" s="131"/>
    </row>
    <row r="5" spans="1:16" ht="20.45" customHeight="1">
      <c r="A5" s="120"/>
      <c r="B5" s="129"/>
      <c r="J5" s="129"/>
      <c r="K5" s="129"/>
      <c r="L5" s="129"/>
      <c r="M5" s="129"/>
      <c r="N5" s="129"/>
      <c r="O5" s="129"/>
      <c r="P5" s="129"/>
    </row>
    <row r="6" spans="1:16" ht="18" customHeight="1">
      <c r="A6" s="120"/>
      <c r="B6" s="287" t="s">
        <v>53</v>
      </c>
      <c r="C6" s="288"/>
      <c r="D6" s="288"/>
      <c r="E6" s="289"/>
      <c r="F6" s="293" t="s">
        <v>54</v>
      </c>
      <c r="G6" s="293"/>
      <c r="H6" s="294" t="s">
        <v>271</v>
      </c>
      <c r="I6" s="296" t="s">
        <v>272</v>
      </c>
      <c r="J6" s="297"/>
      <c r="K6" s="297"/>
      <c r="L6" s="297"/>
      <c r="M6" s="297"/>
      <c r="N6" s="298"/>
    </row>
    <row r="7" spans="1:16">
      <c r="A7" s="120"/>
      <c r="B7" s="290"/>
      <c r="C7" s="291"/>
      <c r="D7" s="291"/>
      <c r="E7" s="292"/>
      <c r="F7" s="294"/>
      <c r="G7" s="294"/>
      <c r="H7" s="295"/>
      <c r="I7" s="299"/>
      <c r="J7" s="300"/>
      <c r="K7" s="300"/>
      <c r="L7" s="300"/>
      <c r="M7" s="300"/>
      <c r="N7" s="301"/>
    </row>
    <row r="8" spans="1:16">
      <c r="A8" s="120"/>
      <c r="B8" s="281"/>
      <c r="C8" s="282"/>
      <c r="D8" s="282"/>
      <c r="E8" s="283"/>
      <c r="F8" s="284"/>
      <c r="G8" s="284"/>
      <c r="H8" s="132" t="s">
        <v>57</v>
      </c>
      <c r="I8" s="281"/>
      <c r="J8" s="282"/>
      <c r="K8" s="282"/>
      <c r="L8" s="282"/>
      <c r="M8" s="133"/>
      <c r="N8" s="134"/>
    </row>
    <row r="9" spans="1:16" ht="43.9" customHeight="1">
      <c r="A9" s="120"/>
      <c r="B9" s="275" t="s">
        <v>189</v>
      </c>
      <c r="C9" s="275"/>
      <c r="D9" s="275"/>
      <c r="E9" s="275"/>
      <c r="F9" s="280" t="s">
        <v>224</v>
      </c>
      <c r="G9" s="280"/>
      <c r="H9" s="102">
        <f>'別紙2-2（新規）附表（購入予定物品一覧）'!E6</f>
        <v>0</v>
      </c>
      <c r="I9" s="278" t="s">
        <v>225</v>
      </c>
      <c r="J9" s="279"/>
      <c r="K9" s="279"/>
      <c r="L9" s="279"/>
      <c r="M9" s="207"/>
      <c r="N9" s="135" t="s">
        <v>223</v>
      </c>
    </row>
    <row r="10" spans="1:16" ht="43.9" customHeight="1">
      <c r="A10" s="120"/>
      <c r="B10" s="275" t="s">
        <v>190</v>
      </c>
      <c r="C10" s="276"/>
      <c r="D10" s="276"/>
      <c r="E10" s="276"/>
      <c r="F10" s="280" t="s">
        <v>306</v>
      </c>
      <c r="G10" s="280"/>
      <c r="H10" s="102">
        <f>'別紙2-2（新規）附表（購入予定物品一覧）'!E7</f>
        <v>0</v>
      </c>
      <c r="I10" s="278" t="s">
        <v>276</v>
      </c>
      <c r="J10" s="279"/>
      <c r="K10" s="279"/>
      <c r="L10" s="279"/>
      <c r="M10" s="208">
        <f>SUMIF('別紙2-2（新規）附表（購入予定物品一覧）'!A:A,"（２）",'別紙2-2（新規）附表（購入予定物品一覧）'!F:F)</f>
        <v>0</v>
      </c>
      <c r="N10" s="135" t="s">
        <v>277</v>
      </c>
    </row>
    <row r="11" spans="1:16" ht="43.9" customHeight="1">
      <c r="A11" s="120"/>
      <c r="B11" s="275" t="s">
        <v>77</v>
      </c>
      <c r="C11" s="276"/>
      <c r="D11" s="276"/>
      <c r="E11" s="276"/>
      <c r="F11" s="277" t="s">
        <v>273</v>
      </c>
      <c r="G11" s="277"/>
      <c r="H11" s="102">
        <f>'別紙2-2（新規）附表（個人防護具積算）'!H21</f>
        <v>0</v>
      </c>
      <c r="I11" s="278" t="s">
        <v>274</v>
      </c>
      <c r="J11" s="279"/>
      <c r="K11" s="279"/>
      <c r="L11" s="279"/>
      <c r="M11" s="208">
        <f>'別紙2-2（新規）附表（個人防護具積算）'!E10</f>
        <v>0</v>
      </c>
      <c r="N11" s="135" t="s">
        <v>76</v>
      </c>
    </row>
    <row r="12" spans="1:16" ht="43.9" customHeight="1">
      <c r="A12" s="120"/>
      <c r="B12" s="275" t="s">
        <v>191</v>
      </c>
      <c r="C12" s="276"/>
      <c r="D12" s="276"/>
      <c r="E12" s="276"/>
      <c r="F12" s="280" t="s">
        <v>202</v>
      </c>
      <c r="G12" s="280"/>
      <c r="H12" s="102">
        <f>'別紙2-2（新規）附表（購入予定物品一覧）'!E8</f>
        <v>0</v>
      </c>
      <c r="I12" s="278" t="s">
        <v>275</v>
      </c>
      <c r="J12" s="279"/>
      <c r="K12" s="279"/>
      <c r="L12" s="279"/>
      <c r="M12" s="209"/>
      <c r="N12" s="135" t="s">
        <v>223</v>
      </c>
    </row>
    <row r="13" spans="1:16" ht="43.9" customHeight="1">
      <c r="A13" s="120"/>
      <c r="B13" s="275" t="s">
        <v>192</v>
      </c>
      <c r="C13" s="276"/>
      <c r="D13" s="276"/>
      <c r="E13" s="276"/>
      <c r="F13" s="280" t="s">
        <v>83</v>
      </c>
      <c r="G13" s="280"/>
      <c r="H13" s="102">
        <f>'別紙2-2（新規）附表（購入予定物品一覧）'!E9</f>
        <v>0</v>
      </c>
      <c r="I13" s="278" t="s">
        <v>276</v>
      </c>
      <c r="J13" s="279"/>
      <c r="K13" s="279"/>
      <c r="L13" s="279"/>
      <c r="M13" s="208">
        <f>SUMIF('別紙2-2（新規）附表（購入予定物品一覧）'!A:A,"（５）",'別紙2-2（新規）附表（購入予定物品一覧）'!F:F)</f>
        <v>0</v>
      </c>
      <c r="N13" s="135" t="s">
        <v>277</v>
      </c>
    </row>
    <row r="14" spans="1:16" ht="43.9" customHeight="1">
      <c r="A14" s="120"/>
      <c r="B14" s="275" t="s">
        <v>193</v>
      </c>
      <c r="C14" s="276"/>
      <c r="D14" s="276"/>
      <c r="E14" s="276"/>
      <c r="F14" s="280" t="s">
        <v>197</v>
      </c>
      <c r="G14" s="280"/>
      <c r="H14" s="102">
        <f>'別紙2-2（新規）附表（購入予定物品一覧）'!E10</f>
        <v>0</v>
      </c>
      <c r="I14" s="278" t="s">
        <v>276</v>
      </c>
      <c r="J14" s="279"/>
      <c r="K14" s="279"/>
      <c r="L14" s="279"/>
      <c r="M14" s="208">
        <f>SUMIF('別紙2-2（新規）附表（購入予定物品一覧）'!A:A,"（６）",'別紙2-2（新規）附表（購入予定物品一覧）'!F:F)</f>
        <v>0</v>
      </c>
      <c r="N14" s="135" t="s">
        <v>277</v>
      </c>
    </row>
    <row r="15" spans="1:16" ht="43.9" customHeight="1">
      <c r="A15" s="120"/>
      <c r="B15" s="318" t="s">
        <v>194</v>
      </c>
      <c r="C15" s="319"/>
      <c r="D15" s="309" t="s">
        <v>355</v>
      </c>
      <c r="E15" s="310"/>
      <c r="F15" s="314" t="s">
        <v>371</v>
      </c>
      <c r="G15" s="315"/>
      <c r="H15" s="102">
        <f>'別紙2-2（新規）附表（購入予定物品一覧）'!E11</f>
        <v>0</v>
      </c>
      <c r="I15" s="306"/>
      <c r="J15" s="307"/>
      <c r="K15" s="307"/>
      <c r="L15" s="307"/>
      <c r="M15" s="307"/>
      <c r="N15" s="308"/>
    </row>
    <row r="16" spans="1:16" ht="43.9" customHeight="1">
      <c r="A16" s="120"/>
      <c r="B16" s="281"/>
      <c r="C16" s="320"/>
      <c r="D16" s="309" t="s">
        <v>356</v>
      </c>
      <c r="E16" s="310"/>
      <c r="F16" s="316"/>
      <c r="G16" s="317"/>
      <c r="H16" s="182">
        <v>0</v>
      </c>
      <c r="I16" s="311"/>
      <c r="J16" s="312"/>
      <c r="K16" s="312"/>
      <c r="L16" s="312"/>
      <c r="M16" s="312"/>
      <c r="N16" s="313"/>
    </row>
    <row r="17" spans="1:14" ht="43.9" customHeight="1">
      <c r="A17" s="120"/>
      <c r="B17" s="275" t="s">
        <v>195</v>
      </c>
      <c r="C17" s="276"/>
      <c r="D17" s="276"/>
      <c r="E17" s="276"/>
      <c r="F17" s="280" t="s">
        <v>278</v>
      </c>
      <c r="G17" s="280"/>
      <c r="H17" s="102">
        <f>'別紙2-2（新規）附表（購入予定物品一覧）'!E12</f>
        <v>0</v>
      </c>
      <c r="I17" s="306"/>
      <c r="J17" s="307"/>
      <c r="K17" s="307"/>
      <c r="L17" s="307"/>
      <c r="M17" s="307"/>
      <c r="N17" s="308"/>
    </row>
    <row r="18" spans="1:14" ht="43.9" customHeight="1">
      <c r="A18" s="120"/>
      <c r="B18" s="275" t="s">
        <v>196</v>
      </c>
      <c r="C18" s="276"/>
      <c r="D18" s="276"/>
      <c r="E18" s="276"/>
      <c r="F18" s="280" t="s">
        <v>82</v>
      </c>
      <c r="G18" s="280"/>
      <c r="H18" s="102">
        <f>'別紙2-2（新規）附表（購入予定物品一覧）'!E13</f>
        <v>0</v>
      </c>
      <c r="I18" s="278" t="s">
        <v>279</v>
      </c>
      <c r="J18" s="279"/>
      <c r="K18" s="279"/>
      <c r="L18" s="279"/>
      <c r="M18" s="208">
        <f>SUMIF('別紙2-2（新規）附表（購入予定物品一覧）'!A:A,"（９）",'別紙2-2（新規）附表（購入予定物品一覧）'!F:F)</f>
        <v>0</v>
      </c>
      <c r="N18" s="135" t="s">
        <v>277</v>
      </c>
    </row>
    <row r="19" spans="1:14" ht="43.9" customHeight="1">
      <c r="A19" s="120"/>
      <c r="B19" s="293" t="s">
        <v>58</v>
      </c>
      <c r="C19" s="302"/>
      <c r="D19" s="302"/>
      <c r="E19" s="302"/>
      <c r="F19" s="293"/>
      <c r="G19" s="293"/>
      <c r="H19" s="206">
        <f>SUM(H9:H18)</f>
        <v>0</v>
      </c>
      <c r="I19" s="303"/>
      <c r="J19" s="304"/>
      <c r="K19" s="304"/>
      <c r="L19" s="304"/>
      <c r="M19" s="304"/>
      <c r="N19" s="305"/>
    </row>
    <row r="20" spans="1:14">
      <c r="A20" s="119"/>
      <c r="B20" s="120" t="s">
        <v>381</v>
      </c>
      <c r="C20" s="136"/>
      <c r="D20" s="136"/>
      <c r="E20" s="136"/>
      <c r="F20" s="136"/>
    </row>
    <row r="21" spans="1:14">
      <c r="A21" s="119"/>
      <c r="B21" s="120" t="s">
        <v>280</v>
      </c>
      <c r="C21" s="137"/>
      <c r="D21" s="137"/>
    </row>
    <row r="22" spans="1:14" ht="25.15" customHeight="1"/>
    <row r="23" spans="1:14" ht="25.15" customHeight="1"/>
    <row r="24" spans="1:14" ht="25.15" customHeight="1"/>
    <row r="25" spans="1:14" ht="25.15" customHeight="1"/>
    <row r="26" spans="1:14" ht="25.15" customHeight="1">
      <c r="D26" s="103"/>
      <c r="E26" s="103"/>
      <c r="F26" s="103"/>
    </row>
    <row r="27" spans="1:14" ht="25.15" customHeight="1"/>
    <row r="28" spans="1:14" ht="25.15" customHeight="1"/>
    <row r="29" spans="1:14" ht="25.15" customHeight="1"/>
  </sheetData>
  <sheetProtection algorithmName="SHA-512" hashValue="Eg96ZKctfsX8fuqM+l2EREx9B6vTjcqsr9g8cyMl4CZjmfwvKNipkIjkge54A0w4doPcg9X3KLrEfSwgVjhaUw==" saltValue="C+63sbNGy/R19i08NTPpPA==" spinCount="100000" sheet="1" formatRows="0" selectLockedCells="1"/>
  <mergeCells count="41">
    <mergeCell ref="B15:C16"/>
    <mergeCell ref="D15:E15"/>
    <mergeCell ref="I12:L12"/>
    <mergeCell ref="B13:E13"/>
    <mergeCell ref="F13:G13"/>
    <mergeCell ref="I13:L13"/>
    <mergeCell ref="B12:E12"/>
    <mergeCell ref="F12:G12"/>
    <mergeCell ref="B19:E19"/>
    <mergeCell ref="F19:G19"/>
    <mergeCell ref="I19:N19"/>
    <mergeCell ref="B14:E14"/>
    <mergeCell ref="F14:G14"/>
    <mergeCell ref="I14:L14"/>
    <mergeCell ref="B18:E18"/>
    <mergeCell ref="F18:G18"/>
    <mergeCell ref="I18:L18"/>
    <mergeCell ref="I15:N15"/>
    <mergeCell ref="B17:E17"/>
    <mergeCell ref="F17:G17"/>
    <mergeCell ref="D16:E16"/>
    <mergeCell ref="I16:N16"/>
    <mergeCell ref="I17:N17"/>
    <mergeCell ref="F15:G16"/>
    <mergeCell ref="K4:N4"/>
    <mergeCell ref="B6:E7"/>
    <mergeCell ref="F6:G7"/>
    <mergeCell ref="H6:H7"/>
    <mergeCell ref="I6:N7"/>
    <mergeCell ref="B8:E8"/>
    <mergeCell ref="F8:G8"/>
    <mergeCell ref="I8:L8"/>
    <mergeCell ref="B9:E9"/>
    <mergeCell ref="F9:G9"/>
    <mergeCell ref="I9:L9"/>
    <mergeCell ref="B11:E11"/>
    <mergeCell ref="F11:G11"/>
    <mergeCell ref="I11:L11"/>
    <mergeCell ref="B10:E10"/>
    <mergeCell ref="F10:G10"/>
    <mergeCell ref="I10:L10"/>
  </mergeCells>
  <phoneticPr fontId="3"/>
  <pageMargins left="0.70866141732283472" right="0.35433070866141736" top="0.47244094488188981" bottom="0.27559055118110237" header="0.31496062992125984" footer="0.15748031496062992"/>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70DB3-1A39-49D1-8959-387C89C9E42E}">
  <sheetPr>
    <tabColor rgb="FF92D050"/>
    <pageSetUpPr fitToPage="1"/>
  </sheetPr>
  <dimension ref="A1:N133"/>
  <sheetViews>
    <sheetView showGridLines="0" view="pageBreakPreview" zoomScaleNormal="100" zoomScaleSheetLayoutView="100" workbookViewId="0">
      <selection activeCell="A23" sqref="A23"/>
    </sheetView>
  </sheetViews>
  <sheetFormatPr defaultColWidth="8.75" defaultRowHeight="18.75"/>
  <cols>
    <col min="1" max="1" width="8.75" style="106"/>
    <col min="2" max="2" width="23.5" style="106" customWidth="1"/>
    <col min="3" max="3" width="26.25" style="106" customWidth="1"/>
    <col min="4" max="4" width="23.75" style="106" customWidth="1"/>
    <col min="5" max="5" width="14.875" style="106" customWidth="1"/>
    <col min="6" max="6" width="7" style="106" customWidth="1"/>
    <col min="7" max="7" width="15.875" style="106" bestFit="1" customWidth="1"/>
    <col min="8" max="8" width="19" style="106" customWidth="1"/>
    <col min="9" max="9" width="15.25" style="106" customWidth="1"/>
    <col min="10" max="10" width="10.5" style="106" hidden="1" customWidth="1"/>
    <col min="11" max="11" width="0" style="106" hidden="1" customWidth="1"/>
    <col min="12" max="12" width="7.125" style="106" hidden="1" customWidth="1"/>
    <col min="13" max="13" width="10.5" style="106" hidden="1" customWidth="1"/>
    <col min="14" max="14" width="13.375" style="106" hidden="1" customWidth="1"/>
    <col min="15" max="16384" width="8.75" style="106"/>
  </cols>
  <sheetData>
    <row r="1" spans="1:14">
      <c r="A1" s="106" t="s">
        <v>245</v>
      </c>
    </row>
    <row r="2" spans="1:14" ht="19.5">
      <c r="A2" s="107" t="s">
        <v>235</v>
      </c>
    </row>
    <row r="3" spans="1:14" ht="19.5">
      <c r="D3" s="122"/>
      <c r="E3" s="109" t="s">
        <v>91</v>
      </c>
      <c r="F3" s="324">
        <f>基本情報!E8</f>
        <v>0</v>
      </c>
      <c r="G3" s="325"/>
      <c r="H3" s="325"/>
      <c r="I3" s="122"/>
    </row>
    <row r="4" spans="1:14" ht="8.4499999999999993" customHeight="1"/>
    <row r="5" spans="1:14">
      <c r="A5" s="326" t="s">
        <v>248</v>
      </c>
      <c r="B5" s="327"/>
      <c r="C5" s="327"/>
      <c r="D5" s="328"/>
      <c r="E5" s="329" t="s">
        <v>249</v>
      </c>
      <c r="F5" s="329"/>
      <c r="J5" s="106" t="s">
        <v>361</v>
      </c>
      <c r="M5" s="106" t="s">
        <v>362</v>
      </c>
    </row>
    <row r="6" spans="1:14">
      <c r="A6" s="123" t="s">
        <v>250</v>
      </c>
      <c r="B6" s="321" t="s">
        <v>251</v>
      </c>
      <c r="C6" s="322"/>
      <c r="D6" s="322"/>
      <c r="E6" s="323">
        <f t="shared" ref="E6:E13" si="0">SUMIF(A:A,A6,G:G)</f>
        <v>0</v>
      </c>
      <c r="F6" s="323"/>
      <c r="J6" s="224">
        <f t="shared" ref="J6:J14" si="1">SUMIF(A:A,A6,N:N)</f>
        <v>0</v>
      </c>
      <c r="L6" s="106" t="s">
        <v>363</v>
      </c>
      <c r="M6" s="224">
        <v>133000</v>
      </c>
      <c r="N6" s="106" t="s">
        <v>364</v>
      </c>
    </row>
    <row r="7" spans="1:14">
      <c r="A7" s="123" t="s">
        <v>269</v>
      </c>
      <c r="B7" s="321" t="s">
        <v>270</v>
      </c>
      <c r="C7" s="322"/>
      <c r="D7" s="322"/>
      <c r="E7" s="323">
        <f t="shared" si="0"/>
        <v>0</v>
      </c>
      <c r="F7" s="323"/>
      <c r="J7" s="224">
        <f t="shared" si="1"/>
        <v>0</v>
      </c>
      <c r="L7" s="106" t="s">
        <v>365</v>
      </c>
      <c r="M7" s="224">
        <v>5000000</v>
      </c>
      <c r="N7" s="117" t="s">
        <v>366</v>
      </c>
    </row>
    <row r="8" spans="1:14">
      <c r="A8" s="123" t="s">
        <v>253</v>
      </c>
      <c r="B8" s="321" t="s">
        <v>252</v>
      </c>
      <c r="C8" s="322"/>
      <c r="D8" s="322"/>
      <c r="E8" s="323">
        <f t="shared" si="0"/>
        <v>0</v>
      </c>
      <c r="F8" s="323"/>
      <c r="J8" s="224">
        <f t="shared" si="1"/>
        <v>0</v>
      </c>
      <c r="L8" s="106" t="s">
        <v>253</v>
      </c>
      <c r="M8" s="224">
        <v>4320000</v>
      </c>
      <c r="N8" s="106" t="s">
        <v>364</v>
      </c>
    </row>
    <row r="9" spans="1:14">
      <c r="A9" s="123" t="s">
        <v>255</v>
      </c>
      <c r="B9" s="321" t="s">
        <v>254</v>
      </c>
      <c r="C9" s="322"/>
      <c r="D9" s="322"/>
      <c r="E9" s="323">
        <f t="shared" si="0"/>
        <v>0</v>
      </c>
      <c r="F9" s="323"/>
      <c r="J9" s="224">
        <f t="shared" si="1"/>
        <v>0</v>
      </c>
      <c r="L9" s="106" t="s">
        <v>255</v>
      </c>
      <c r="M9" s="224">
        <v>51400</v>
      </c>
      <c r="N9" s="117" t="s">
        <v>366</v>
      </c>
    </row>
    <row r="10" spans="1:14">
      <c r="A10" s="123" t="s">
        <v>256</v>
      </c>
      <c r="B10" s="321" t="s">
        <v>187</v>
      </c>
      <c r="C10" s="322"/>
      <c r="D10" s="322"/>
      <c r="E10" s="323">
        <f t="shared" si="0"/>
        <v>0</v>
      </c>
      <c r="F10" s="323"/>
      <c r="J10" s="224">
        <f t="shared" si="1"/>
        <v>0</v>
      </c>
      <c r="L10" s="106" t="s">
        <v>256</v>
      </c>
      <c r="M10" s="224">
        <v>21000000</v>
      </c>
      <c r="N10" s="117" t="s">
        <v>366</v>
      </c>
    </row>
    <row r="11" spans="1:14">
      <c r="A11" s="123" t="s">
        <v>258</v>
      </c>
      <c r="B11" s="321" t="s">
        <v>352</v>
      </c>
      <c r="C11" s="322"/>
      <c r="D11" s="322"/>
      <c r="E11" s="323">
        <f t="shared" si="0"/>
        <v>0</v>
      </c>
      <c r="F11" s="323"/>
      <c r="J11" s="224">
        <f t="shared" si="1"/>
        <v>0</v>
      </c>
      <c r="L11" s="106" t="s">
        <v>258</v>
      </c>
      <c r="M11" s="106" t="s">
        <v>367</v>
      </c>
    </row>
    <row r="12" spans="1:14">
      <c r="A12" s="123" t="s">
        <v>260</v>
      </c>
      <c r="B12" s="321" t="s">
        <v>257</v>
      </c>
      <c r="C12" s="322"/>
      <c r="D12" s="322"/>
      <c r="E12" s="323">
        <f t="shared" si="0"/>
        <v>0</v>
      </c>
      <c r="F12" s="323"/>
      <c r="J12" s="224">
        <f t="shared" si="1"/>
        <v>0</v>
      </c>
      <c r="L12" s="106" t="s">
        <v>260</v>
      </c>
      <c r="M12" s="224">
        <v>905000</v>
      </c>
      <c r="N12" s="110" t="s">
        <v>370</v>
      </c>
    </row>
    <row r="13" spans="1:14" ht="19.5">
      <c r="A13" s="123" t="s">
        <v>261</v>
      </c>
      <c r="B13" s="321" t="s">
        <v>259</v>
      </c>
      <c r="C13" s="322"/>
      <c r="D13" s="322"/>
      <c r="E13" s="323">
        <f t="shared" si="0"/>
        <v>0</v>
      </c>
      <c r="F13" s="323"/>
      <c r="G13" s="108" t="s">
        <v>236</v>
      </c>
      <c r="H13" s="213">
        <f>SUM(G:G)-G18</f>
        <v>0</v>
      </c>
      <c r="I13" s="124" t="s">
        <v>18</v>
      </c>
      <c r="J13" s="224">
        <f t="shared" si="1"/>
        <v>0</v>
      </c>
      <c r="L13" s="106" t="s">
        <v>261</v>
      </c>
      <c r="M13" s="224">
        <v>205000</v>
      </c>
      <c r="N13" s="117" t="s">
        <v>366</v>
      </c>
    </row>
    <row r="14" spans="1:14" ht="26.45" customHeight="1">
      <c r="A14" s="461" t="s">
        <v>382</v>
      </c>
      <c r="J14" s="224">
        <f t="shared" si="1"/>
        <v>0</v>
      </c>
    </row>
    <row r="15" spans="1:14">
      <c r="A15" s="110" t="s">
        <v>237</v>
      </c>
    </row>
    <row r="16" spans="1:14" ht="19.5">
      <c r="A16" s="111" t="s">
        <v>262</v>
      </c>
      <c r="B16" s="111" t="s">
        <v>320</v>
      </c>
      <c r="C16" s="112" t="s">
        <v>238</v>
      </c>
      <c r="D16" s="112" t="s">
        <v>239</v>
      </c>
      <c r="E16" s="111" t="s">
        <v>240</v>
      </c>
      <c r="F16" s="111" t="s">
        <v>263</v>
      </c>
      <c r="G16" s="111" t="s">
        <v>241</v>
      </c>
      <c r="H16" s="112" t="s">
        <v>55</v>
      </c>
      <c r="I16" s="112" t="s">
        <v>56</v>
      </c>
    </row>
    <row r="17" spans="1:14" ht="19.5">
      <c r="A17" s="113"/>
      <c r="B17" s="113"/>
      <c r="C17" s="114"/>
      <c r="D17" s="114"/>
      <c r="E17" s="115" t="s">
        <v>57</v>
      </c>
      <c r="F17" s="125" t="s">
        <v>264</v>
      </c>
      <c r="G17" s="115" t="s">
        <v>57</v>
      </c>
      <c r="H17" s="114"/>
      <c r="I17" s="162" t="s">
        <v>321</v>
      </c>
    </row>
    <row r="18" spans="1:14" ht="37.5">
      <c r="A18" s="126" t="s">
        <v>265</v>
      </c>
      <c r="B18" s="116" t="s">
        <v>242</v>
      </c>
      <c r="C18" s="116" t="s">
        <v>243</v>
      </c>
      <c r="D18" s="116" t="s">
        <v>244</v>
      </c>
      <c r="E18" s="121">
        <v>64800</v>
      </c>
      <c r="F18" s="121">
        <v>1</v>
      </c>
      <c r="G18" s="121">
        <f>E18*F18</f>
        <v>64800</v>
      </c>
      <c r="H18" s="127" t="s">
        <v>266</v>
      </c>
      <c r="I18" s="127" t="s">
        <v>267</v>
      </c>
    </row>
    <row r="20" spans="1:14">
      <c r="A20" s="117" t="s">
        <v>268</v>
      </c>
    </row>
    <row r="21" spans="1:14" ht="19.5">
      <c r="A21" s="111" t="s">
        <v>262</v>
      </c>
      <c r="B21" s="111" t="s">
        <v>320</v>
      </c>
      <c r="C21" s="112" t="s">
        <v>238</v>
      </c>
      <c r="D21" s="112" t="s">
        <v>239</v>
      </c>
      <c r="E21" s="111" t="s">
        <v>240</v>
      </c>
      <c r="F21" s="111" t="s">
        <v>263</v>
      </c>
      <c r="G21" s="111" t="s">
        <v>241</v>
      </c>
      <c r="H21" s="112" t="s">
        <v>55</v>
      </c>
      <c r="I21" s="112" t="s">
        <v>56</v>
      </c>
      <c r="J21" s="118"/>
      <c r="K21" s="118"/>
      <c r="L21" s="118"/>
      <c r="M21" s="225"/>
      <c r="N21" s="225"/>
    </row>
    <row r="22" spans="1:14" ht="19.5">
      <c r="A22" s="113"/>
      <c r="B22" s="113"/>
      <c r="C22" s="114"/>
      <c r="D22" s="114"/>
      <c r="E22" s="115" t="s">
        <v>57</v>
      </c>
      <c r="F22" s="125" t="s">
        <v>264</v>
      </c>
      <c r="G22" s="115" t="s">
        <v>57</v>
      </c>
      <c r="H22" s="114"/>
      <c r="I22" s="162" t="s">
        <v>321</v>
      </c>
      <c r="J22" s="118"/>
      <c r="K22" s="118"/>
      <c r="L22" s="118"/>
      <c r="M22" s="106" t="s">
        <v>368</v>
      </c>
      <c r="N22" s="106" t="s">
        <v>369</v>
      </c>
    </row>
    <row r="23" spans="1:14" s="118" customFormat="1">
      <c r="A23" s="128"/>
      <c r="B23" s="210"/>
      <c r="C23" s="210"/>
      <c r="D23" s="210"/>
      <c r="E23" s="211"/>
      <c r="F23" s="211"/>
      <c r="G23" s="212">
        <f>E23*F23</f>
        <v>0</v>
      </c>
      <c r="H23" s="163"/>
      <c r="I23" s="163"/>
      <c r="M23" s="225" t="e">
        <f>IF(OR(E23&lt;=VLOOKUP(A23,$L$6:$N$13,2,FALSE),VLOOKUP(A23,$L$6:$N$13,3,FALSE)&lt;&gt;"／台"),E23,VLOOKUP(A23,$L$6:$N$13,2,FALSE))</f>
        <v>#N/A</v>
      </c>
      <c r="N23" s="225" t="e">
        <f t="shared" ref="N23:N84" si="2">M23*F23</f>
        <v>#N/A</v>
      </c>
    </row>
    <row r="24" spans="1:14" s="118" customFormat="1">
      <c r="A24" s="128"/>
      <c r="B24" s="210"/>
      <c r="C24" s="210"/>
      <c r="D24" s="210"/>
      <c r="E24" s="211"/>
      <c r="F24" s="211"/>
      <c r="G24" s="212">
        <f t="shared" ref="G24:G133" si="3">E24*F24</f>
        <v>0</v>
      </c>
      <c r="H24" s="163"/>
      <c r="I24" s="163"/>
      <c r="M24" s="225" t="e">
        <f t="shared" ref="M24:M87" si="4">IF(OR(E24&lt;=VLOOKUP(A24,$L$6:$N$13,2,FALSE),VLOOKUP(A24,$L$6:$N$13,3,FALSE)&lt;&gt;"／台"),E24,VLOOKUP(A24,$L$6:$N$13,2,FALSE))</f>
        <v>#N/A</v>
      </c>
      <c r="N24" s="225" t="e">
        <f t="shared" si="2"/>
        <v>#N/A</v>
      </c>
    </row>
    <row r="25" spans="1:14" s="118" customFormat="1">
      <c r="A25" s="128"/>
      <c r="B25" s="210"/>
      <c r="C25" s="210"/>
      <c r="D25" s="210"/>
      <c r="E25" s="211"/>
      <c r="F25" s="211"/>
      <c r="G25" s="212">
        <f t="shared" si="3"/>
        <v>0</v>
      </c>
      <c r="H25" s="163"/>
      <c r="I25" s="163"/>
      <c r="M25" s="225" t="e">
        <f t="shared" si="4"/>
        <v>#N/A</v>
      </c>
      <c r="N25" s="225" t="e">
        <f t="shared" si="2"/>
        <v>#N/A</v>
      </c>
    </row>
    <row r="26" spans="1:14" s="118" customFormat="1">
      <c r="A26" s="128"/>
      <c r="B26" s="210"/>
      <c r="C26" s="210"/>
      <c r="D26" s="210"/>
      <c r="E26" s="211"/>
      <c r="F26" s="211"/>
      <c r="G26" s="212">
        <f t="shared" si="3"/>
        <v>0</v>
      </c>
      <c r="H26" s="163"/>
      <c r="I26" s="163"/>
      <c r="M26" s="225" t="e">
        <f t="shared" si="4"/>
        <v>#N/A</v>
      </c>
      <c r="N26" s="225" t="e">
        <f t="shared" si="2"/>
        <v>#N/A</v>
      </c>
    </row>
    <row r="27" spans="1:14" s="118" customFormat="1">
      <c r="A27" s="128"/>
      <c r="B27" s="210"/>
      <c r="C27" s="210"/>
      <c r="D27" s="210"/>
      <c r="E27" s="211"/>
      <c r="F27" s="211"/>
      <c r="G27" s="212">
        <f t="shared" si="3"/>
        <v>0</v>
      </c>
      <c r="H27" s="163"/>
      <c r="I27" s="163"/>
      <c r="M27" s="225" t="e">
        <f t="shared" si="4"/>
        <v>#N/A</v>
      </c>
      <c r="N27" s="225" t="e">
        <f t="shared" si="2"/>
        <v>#N/A</v>
      </c>
    </row>
    <row r="28" spans="1:14" s="118" customFormat="1">
      <c r="A28" s="128"/>
      <c r="B28" s="210"/>
      <c r="C28" s="210"/>
      <c r="D28" s="210"/>
      <c r="E28" s="211"/>
      <c r="F28" s="211"/>
      <c r="G28" s="212">
        <f t="shared" si="3"/>
        <v>0</v>
      </c>
      <c r="H28" s="163"/>
      <c r="I28" s="163"/>
      <c r="M28" s="225" t="e">
        <f t="shared" si="4"/>
        <v>#N/A</v>
      </c>
      <c r="N28" s="225" t="e">
        <f t="shared" si="2"/>
        <v>#N/A</v>
      </c>
    </row>
    <row r="29" spans="1:14" s="118" customFormat="1">
      <c r="A29" s="128"/>
      <c r="B29" s="210"/>
      <c r="C29" s="210"/>
      <c r="D29" s="210"/>
      <c r="E29" s="211"/>
      <c r="F29" s="211"/>
      <c r="G29" s="212">
        <f t="shared" si="3"/>
        <v>0</v>
      </c>
      <c r="H29" s="163"/>
      <c r="I29" s="163"/>
      <c r="M29" s="225" t="e">
        <f t="shared" si="4"/>
        <v>#N/A</v>
      </c>
      <c r="N29" s="225" t="e">
        <f t="shared" si="2"/>
        <v>#N/A</v>
      </c>
    </row>
    <row r="30" spans="1:14" s="118" customFormat="1">
      <c r="A30" s="128"/>
      <c r="B30" s="210"/>
      <c r="C30" s="210"/>
      <c r="D30" s="210"/>
      <c r="E30" s="211"/>
      <c r="F30" s="211"/>
      <c r="G30" s="212">
        <f t="shared" si="3"/>
        <v>0</v>
      </c>
      <c r="H30" s="163"/>
      <c r="I30" s="163"/>
      <c r="M30" s="225" t="e">
        <f t="shared" si="4"/>
        <v>#N/A</v>
      </c>
      <c r="N30" s="225" t="e">
        <f t="shared" si="2"/>
        <v>#N/A</v>
      </c>
    </row>
    <row r="31" spans="1:14" s="118" customFormat="1">
      <c r="A31" s="128"/>
      <c r="B31" s="210"/>
      <c r="C31" s="210"/>
      <c r="D31" s="210"/>
      <c r="E31" s="211"/>
      <c r="F31" s="211"/>
      <c r="G31" s="212">
        <f t="shared" si="3"/>
        <v>0</v>
      </c>
      <c r="H31" s="163"/>
      <c r="I31" s="163"/>
      <c r="M31" s="225" t="e">
        <f t="shared" si="4"/>
        <v>#N/A</v>
      </c>
      <c r="N31" s="225" t="e">
        <f t="shared" si="2"/>
        <v>#N/A</v>
      </c>
    </row>
    <row r="32" spans="1:14" s="118" customFormat="1">
      <c r="A32" s="128"/>
      <c r="B32" s="210"/>
      <c r="C32" s="210"/>
      <c r="D32" s="210"/>
      <c r="E32" s="211"/>
      <c r="F32" s="211"/>
      <c r="G32" s="212">
        <f t="shared" si="3"/>
        <v>0</v>
      </c>
      <c r="H32" s="163"/>
      <c r="I32" s="163"/>
      <c r="M32" s="225" t="e">
        <f t="shared" si="4"/>
        <v>#N/A</v>
      </c>
      <c r="N32" s="225" t="e">
        <f t="shared" si="2"/>
        <v>#N/A</v>
      </c>
    </row>
    <row r="33" spans="1:14" s="118" customFormat="1">
      <c r="A33" s="128"/>
      <c r="B33" s="210"/>
      <c r="C33" s="210"/>
      <c r="D33" s="210"/>
      <c r="E33" s="211"/>
      <c r="F33" s="211"/>
      <c r="G33" s="212">
        <f t="shared" si="3"/>
        <v>0</v>
      </c>
      <c r="H33" s="163"/>
      <c r="I33" s="163"/>
      <c r="M33" s="225" t="e">
        <f t="shared" si="4"/>
        <v>#N/A</v>
      </c>
      <c r="N33" s="225" t="e">
        <f t="shared" si="2"/>
        <v>#N/A</v>
      </c>
    </row>
    <row r="34" spans="1:14" s="118" customFormat="1">
      <c r="A34" s="128"/>
      <c r="B34" s="210"/>
      <c r="C34" s="210"/>
      <c r="D34" s="210"/>
      <c r="E34" s="211"/>
      <c r="F34" s="211"/>
      <c r="G34" s="212">
        <f t="shared" si="3"/>
        <v>0</v>
      </c>
      <c r="H34" s="163"/>
      <c r="I34" s="163"/>
      <c r="M34" s="225" t="e">
        <f t="shared" si="4"/>
        <v>#N/A</v>
      </c>
      <c r="N34" s="225" t="e">
        <f t="shared" si="2"/>
        <v>#N/A</v>
      </c>
    </row>
    <row r="35" spans="1:14" s="118" customFormat="1">
      <c r="A35" s="128"/>
      <c r="B35" s="210"/>
      <c r="C35" s="210"/>
      <c r="D35" s="210"/>
      <c r="E35" s="211"/>
      <c r="F35" s="211"/>
      <c r="G35" s="212">
        <f t="shared" si="3"/>
        <v>0</v>
      </c>
      <c r="H35" s="163"/>
      <c r="I35" s="163"/>
      <c r="M35" s="225" t="e">
        <f t="shared" si="4"/>
        <v>#N/A</v>
      </c>
      <c r="N35" s="225" t="e">
        <f t="shared" si="2"/>
        <v>#N/A</v>
      </c>
    </row>
    <row r="36" spans="1:14" s="118" customFormat="1">
      <c r="A36" s="128"/>
      <c r="B36" s="210"/>
      <c r="C36" s="210"/>
      <c r="D36" s="210"/>
      <c r="E36" s="211"/>
      <c r="F36" s="211"/>
      <c r="G36" s="212">
        <f t="shared" si="3"/>
        <v>0</v>
      </c>
      <c r="H36" s="163"/>
      <c r="I36" s="163"/>
      <c r="M36" s="225" t="e">
        <f t="shared" si="4"/>
        <v>#N/A</v>
      </c>
      <c r="N36" s="225" t="e">
        <f t="shared" si="2"/>
        <v>#N/A</v>
      </c>
    </row>
    <row r="37" spans="1:14" s="118" customFormat="1">
      <c r="A37" s="128"/>
      <c r="B37" s="210"/>
      <c r="C37" s="210"/>
      <c r="D37" s="210"/>
      <c r="E37" s="211"/>
      <c r="F37" s="211"/>
      <c r="G37" s="212">
        <f t="shared" si="3"/>
        <v>0</v>
      </c>
      <c r="H37" s="163"/>
      <c r="I37" s="163"/>
      <c r="M37" s="225" t="e">
        <f t="shared" si="4"/>
        <v>#N/A</v>
      </c>
      <c r="N37" s="225" t="e">
        <f t="shared" si="2"/>
        <v>#N/A</v>
      </c>
    </row>
    <row r="38" spans="1:14" s="118" customFormat="1">
      <c r="A38" s="128"/>
      <c r="B38" s="210"/>
      <c r="C38" s="210"/>
      <c r="D38" s="210"/>
      <c r="E38" s="211"/>
      <c r="F38" s="211"/>
      <c r="G38" s="212">
        <f t="shared" si="3"/>
        <v>0</v>
      </c>
      <c r="H38" s="163"/>
      <c r="I38" s="163"/>
      <c r="M38" s="225" t="e">
        <f t="shared" si="4"/>
        <v>#N/A</v>
      </c>
      <c r="N38" s="225" t="e">
        <f t="shared" si="2"/>
        <v>#N/A</v>
      </c>
    </row>
    <row r="39" spans="1:14" s="118" customFormat="1">
      <c r="A39" s="128"/>
      <c r="B39" s="210"/>
      <c r="C39" s="210"/>
      <c r="D39" s="210"/>
      <c r="E39" s="211"/>
      <c r="F39" s="211"/>
      <c r="G39" s="212">
        <f t="shared" si="3"/>
        <v>0</v>
      </c>
      <c r="H39" s="163"/>
      <c r="I39" s="163"/>
      <c r="M39" s="225" t="e">
        <f t="shared" si="4"/>
        <v>#N/A</v>
      </c>
      <c r="N39" s="225" t="e">
        <f t="shared" si="2"/>
        <v>#N/A</v>
      </c>
    </row>
    <row r="40" spans="1:14" s="118" customFormat="1">
      <c r="A40" s="128"/>
      <c r="B40" s="210"/>
      <c r="C40" s="210"/>
      <c r="D40" s="210"/>
      <c r="E40" s="211"/>
      <c r="F40" s="211"/>
      <c r="G40" s="212">
        <f t="shared" si="3"/>
        <v>0</v>
      </c>
      <c r="H40" s="163"/>
      <c r="I40" s="163"/>
      <c r="M40" s="225" t="e">
        <f t="shared" si="4"/>
        <v>#N/A</v>
      </c>
      <c r="N40" s="225" t="e">
        <f t="shared" si="2"/>
        <v>#N/A</v>
      </c>
    </row>
    <row r="41" spans="1:14" s="118" customFormat="1">
      <c r="A41" s="128"/>
      <c r="B41" s="210"/>
      <c r="C41" s="210"/>
      <c r="D41" s="210"/>
      <c r="E41" s="211"/>
      <c r="F41" s="211"/>
      <c r="G41" s="212">
        <f t="shared" si="3"/>
        <v>0</v>
      </c>
      <c r="H41" s="163"/>
      <c r="I41" s="163"/>
      <c r="M41" s="225" t="e">
        <f t="shared" si="4"/>
        <v>#N/A</v>
      </c>
      <c r="N41" s="225" t="e">
        <f t="shared" si="2"/>
        <v>#N/A</v>
      </c>
    </row>
    <row r="42" spans="1:14" s="118" customFormat="1">
      <c r="A42" s="128"/>
      <c r="B42" s="210"/>
      <c r="C42" s="210"/>
      <c r="D42" s="210"/>
      <c r="E42" s="211"/>
      <c r="F42" s="211"/>
      <c r="G42" s="212">
        <f t="shared" si="3"/>
        <v>0</v>
      </c>
      <c r="H42" s="163"/>
      <c r="I42" s="163"/>
      <c r="M42" s="225" t="e">
        <f t="shared" si="4"/>
        <v>#N/A</v>
      </c>
      <c r="N42" s="225" t="e">
        <f t="shared" si="2"/>
        <v>#N/A</v>
      </c>
    </row>
    <row r="43" spans="1:14" s="118" customFormat="1">
      <c r="A43" s="128"/>
      <c r="B43" s="210"/>
      <c r="C43" s="210"/>
      <c r="D43" s="210"/>
      <c r="E43" s="211"/>
      <c r="F43" s="211"/>
      <c r="G43" s="212">
        <f t="shared" ref="G43:G94" si="5">E43*F43</f>
        <v>0</v>
      </c>
      <c r="H43" s="163"/>
      <c r="I43" s="163"/>
      <c r="M43" s="225" t="e">
        <f t="shared" si="4"/>
        <v>#N/A</v>
      </c>
      <c r="N43" s="225" t="e">
        <f t="shared" si="2"/>
        <v>#N/A</v>
      </c>
    </row>
    <row r="44" spans="1:14" s="118" customFormat="1">
      <c r="A44" s="128"/>
      <c r="B44" s="210"/>
      <c r="C44" s="210"/>
      <c r="D44" s="210"/>
      <c r="E44" s="211"/>
      <c r="F44" s="211"/>
      <c r="G44" s="212">
        <f t="shared" si="5"/>
        <v>0</v>
      </c>
      <c r="H44" s="163"/>
      <c r="I44" s="163"/>
      <c r="M44" s="225" t="e">
        <f t="shared" si="4"/>
        <v>#N/A</v>
      </c>
      <c r="N44" s="225" t="e">
        <f t="shared" si="2"/>
        <v>#N/A</v>
      </c>
    </row>
    <row r="45" spans="1:14" s="118" customFormat="1">
      <c r="A45" s="128"/>
      <c r="B45" s="210"/>
      <c r="C45" s="210"/>
      <c r="D45" s="210"/>
      <c r="E45" s="211"/>
      <c r="F45" s="211"/>
      <c r="G45" s="212">
        <f t="shared" si="5"/>
        <v>0</v>
      </c>
      <c r="H45" s="163"/>
      <c r="I45" s="163"/>
      <c r="M45" s="225" t="e">
        <f t="shared" si="4"/>
        <v>#N/A</v>
      </c>
      <c r="N45" s="225" t="e">
        <f t="shared" si="2"/>
        <v>#N/A</v>
      </c>
    </row>
    <row r="46" spans="1:14" s="118" customFormat="1">
      <c r="A46" s="128"/>
      <c r="B46" s="210"/>
      <c r="C46" s="210"/>
      <c r="D46" s="210"/>
      <c r="E46" s="211"/>
      <c r="F46" s="211"/>
      <c r="G46" s="212">
        <f t="shared" si="5"/>
        <v>0</v>
      </c>
      <c r="H46" s="163"/>
      <c r="I46" s="163"/>
      <c r="M46" s="225" t="e">
        <f t="shared" si="4"/>
        <v>#N/A</v>
      </c>
      <c r="N46" s="225" t="e">
        <f t="shared" si="2"/>
        <v>#N/A</v>
      </c>
    </row>
    <row r="47" spans="1:14" s="118" customFormat="1">
      <c r="A47" s="128"/>
      <c r="B47" s="210"/>
      <c r="C47" s="210"/>
      <c r="D47" s="210"/>
      <c r="E47" s="211"/>
      <c r="F47" s="211"/>
      <c r="G47" s="212">
        <f t="shared" si="5"/>
        <v>0</v>
      </c>
      <c r="H47" s="163"/>
      <c r="I47" s="163"/>
      <c r="M47" s="225" t="e">
        <f t="shared" si="4"/>
        <v>#N/A</v>
      </c>
      <c r="N47" s="225" t="e">
        <f t="shared" si="2"/>
        <v>#N/A</v>
      </c>
    </row>
    <row r="48" spans="1:14" s="118" customFormat="1">
      <c r="A48" s="128"/>
      <c r="B48" s="210"/>
      <c r="C48" s="210"/>
      <c r="D48" s="210"/>
      <c r="E48" s="211"/>
      <c r="F48" s="211"/>
      <c r="G48" s="212">
        <f t="shared" si="5"/>
        <v>0</v>
      </c>
      <c r="H48" s="163"/>
      <c r="I48" s="163"/>
      <c r="M48" s="225" t="e">
        <f t="shared" si="4"/>
        <v>#N/A</v>
      </c>
      <c r="N48" s="225" t="e">
        <f t="shared" si="2"/>
        <v>#N/A</v>
      </c>
    </row>
    <row r="49" spans="1:14" s="118" customFormat="1">
      <c r="A49" s="128"/>
      <c r="B49" s="210"/>
      <c r="C49" s="210"/>
      <c r="D49" s="210"/>
      <c r="E49" s="211"/>
      <c r="F49" s="211"/>
      <c r="G49" s="212">
        <f t="shared" si="5"/>
        <v>0</v>
      </c>
      <c r="H49" s="163"/>
      <c r="I49" s="163"/>
      <c r="M49" s="225" t="e">
        <f t="shared" si="4"/>
        <v>#N/A</v>
      </c>
      <c r="N49" s="225" t="e">
        <f t="shared" si="2"/>
        <v>#N/A</v>
      </c>
    </row>
    <row r="50" spans="1:14" s="118" customFormat="1">
      <c r="A50" s="128"/>
      <c r="B50" s="210"/>
      <c r="C50" s="210"/>
      <c r="D50" s="210"/>
      <c r="E50" s="211"/>
      <c r="F50" s="211"/>
      <c r="G50" s="212">
        <f t="shared" si="5"/>
        <v>0</v>
      </c>
      <c r="H50" s="163"/>
      <c r="I50" s="163"/>
      <c r="M50" s="225" t="e">
        <f t="shared" si="4"/>
        <v>#N/A</v>
      </c>
      <c r="N50" s="225" t="e">
        <f t="shared" si="2"/>
        <v>#N/A</v>
      </c>
    </row>
    <row r="51" spans="1:14" s="118" customFormat="1">
      <c r="A51" s="128"/>
      <c r="B51" s="210"/>
      <c r="C51" s="210"/>
      <c r="D51" s="210"/>
      <c r="E51" s="211"/>
      <c r="F51" s="211"/>
      <c r="G51" s="212">
        <f t="shared" si="5"/>
        <v>0</v>
      </c>
      <c r="H51" s="163"/>
      <c r="I51" s="163"/>
      <c r="M51" s="225" t="e">
        <f t="shared" si="4"/>
        <v>#N/A</v>
      </c>
      <c r="N51" s="225" t="e">
        <f t="shared" si="2"/>
        <v>#N/A</v>
      </c>
    </row>
    <row r="52" spans="1:14" s="118" customFormat="1">
      <c r="A52" s="128"/>
      <c r="B52" s="210"/>
      <c r="C52" s="210"/>
      <c r="D52" s="210"/>
      <c r="E52" s="211"/>
      <c r="F52" s="211"/>
      <c r="G52" s="212">
        <f t="shared" si="5"/>
        <v>0</v>
      </c>
      <c r="H52" s="163"/>
      <c r="I52" s="163"/>
      <c r="M52" s="225" t="e">
        <f t="shared" si="4"/>
        <v>#N/A</v>
      </c>
      <c r="N52" s="225" t="e">
        <f t="shared" si="2"/>
        <v>#N/A</v>
      </c>
    </row>
    <row r="53" spans="1:14" s="118" customFormat="1">
      <c r="A53" s="128"/>
      <c r="B53" s="210"/>
      <c r="C53" s="210"/>
      <c r="D53" s="210"/>
      <c r="E53" s="211"/>
      <c r="F53" s="211"/>
      <c r="G53" s="212">
        <f t="shared" si="5"/>
        <v>0</v>
      </c>
      <c r="H53" s="163"/>
      <c r="I53" s="163"/>
      <c r="M53" s="225" t="e">
        <f t="shared" si="4"/>
        <v>#N/A</v>
      </c>
      <c r="N53" s="225" t="e">
        <f t="shared" si="2"/>
        <v>#N/A</v>
      </c>
    </row>
    <row r="54" spans="1:14" s="118" customFormat="1">
      <c r="A54" s="128"/>
      <c r="B54" s="210"/>
      <c r="C54" s="210"/>
      <c r="D54" s="210"/>
      <c r="E54" s="211"/>
      <c r="F54" s="211"/>
      <c r="G54" s="212">
        <f t="shared" si="5"/>
        <v>0</v>
      </c>
      <c r="H54" s="163"/>
      <c r="I54" s="163"/>
      <c r="M54" s="225" t="e">
        <f t="shared" si="4"/>
        <v>#N/A</v>
      </c>
      <c r="N54" s="225" t="e">
        <f t="shared" si="2"/>
        <v>#N/A</v>
      </c>
    </row>
    <row r="55" spans="1:14" s="118" customFormat="1">
      <c r="A55" s="128"/>
      <c r="B55" s="210"/>
      <c r="C55" s="210"/>
      <c r="D55" s="210"/>
      <c r="E55" s="211"/>
      <c r="F55" s="211"/>
      <c r="G55" s="212">
        <f t="shared" si="5"/>
        <v>0</v>
      </c>
      <c r="H55" s="163"/>
      <c r="I55" s="163"/>
      <c r="M55" s="225" t="e">
        <f t="shared" si="4"/>
        <v>#N/A</v>
      </c>
      <c r="N55" s="225" t="e">
        <f t="shared" si="2"/>
        <v>#N/A</v>
      </c>
    </row>
    <row r="56" spans="1:14" s="118" customFormat="1">
      <c r="A56" s="128"/>
      <c r="B56" s="210"/>
      <c r="C56" s="210"/>
      <c r="D56" s="210"/>
      <c r="E56" s="211"/>
      <c r="F56" s="211"/>
      <c r="G56" s="212">
        <f t="shared" si="5"/>
        <v>0</v>
      </c>
      <c r="H56" s="163"/>
      <c r="I56" s="163"/>
      <c r="M56" s="225" t="e">
        <f t="shared" si="4"/>
        <v>#N/A</v>
      </c>
      <c r="N56" s="225" t="e">
        <f t="shared" si="2"/>
        <v>#N/A</v>
      </c>
    </row>
    <row r="57" spans="1:14" s="118" customFormat="1">
      <c r="A57" s="128"/>
      <c r="B57" s="210"/>
      <c r="C57" s="210"/>
      <c r="D57" s="210"/>
      <c r="E57" s="211"/>
      <c r="F57" s="211"/>
      <c r="G57" s="212">
        <f t="shared" si="5"/>
        <v>0</v>
      </c>
      <c r="H57" s="163"/>
      <c r="I57" s="163"/>
      <c r="M57" s="225" t="e">
        <f t="shared" si="4"/>
        <v>#N/A</v>
      </c>
      <c r="N57" s="225" t="e">
        <f t="shared" si="2"/>
        <v>#N/A</v>
      </c>
    </row>
    <row r="58" spans="1:14" s="118" customFormat="1">
      <c r="A58" s="128"/>
      <c r="B58" s="210"/>
      <c r="C58" s="210"/>
      <c r="D58" s="210"/>
      <c r="E58" s="211"/>
      <c r="F58" s="211"/>
      <c r="G58" s="212">
        <f t="shared" si="5"/>
        <v>0</v>
      </c>
      <c r="H58" s="163"/>
      <c r="I58" s="163"/>
      <c r="M58" s="225" t="e">
        <f t="shared" si="4"/>
        <v>#N/A</v>
      </c>
      <c r="N58" s="225" t="e">
        <f t="shared" si="2"/>
        <v>#N/A</v>
      </c>
    </row>
    <row r="59" spans="1:14" s="118" customFormat="1">
      <c r="A59" s="128"/>
      <c r="B59" s="210"/>
      <c r="C59" s="210"/>
      <c r="D59" s="210"/>
      <c r="E59" s="211"/>
      <c r="F59" s="211"/>
      <c r="G59" s="212">
        <f t="shared" si="5"/>
        <v>0</v>
      </c>
      <c r="H59" s="163"/>
      <c r="I59" s="163"/>
      <c r="M59" s="225" t="e">
        <f t="shared" si="4"/>
        <v>#N/A</v>
      </c>
      <c r="N59" s="225" t="e">
        <f t="shared" si="2"/>
        <v>#N/A</v>
      </c>
    </row>
    <row r="60" spans="1:14" s="118" customFormat="1">
      <c r="A60" s="128"/>
      <c r="B60" s="210"/>
      <c r="C60" s="210"/>
      <c r="D60" s="210"/>
      <c r="E60" s="211"/>
      <c r="F60" s="211"/>
      <c r="G60" s="212">
        <f t="shared" si="5"/>
        <v>0</v>
      </c>
      <c r="H60" s="163"/>
      <c r="I60" s="163"/>
      <c r="M60" s="225" t="e">
        <f t="shared" si="4"/>
        <v>#N/A</v>
      </c>
      <c r="N60" s="225" t="e">
        <f t="shared" si="2"/>
        <v>#N/A</v>
      </c>
    </row>
    <row r="61" spans="1:14" s="118" customFormat="1">
      <c r="A61" s="128"/>
      <c r="B61" s="210"/>
      <c r="C61" s="210"/>
      <c r="D61" s="210"/>
      <c r="E61" s="211"/>
      <c r="F61" s="211"/>
      <c r="G61" s="212">
        <f t="shared" si="5"/>
        <v>0</v>
      </c>
      <c r="H61" s="163"/>
      <c r="I61" s="163"/>
      <c r="M61" s="225" t="e">
        <f t="shared" si="4"/>
        <v>#N/A</v>
      </c>
      <c r="N61" s="225" t="e">
        <f t="shared" si="2"/>
        <v>#N/A</v>
      </c>
    </row>
    <row r="62" spans="1:14" s="118" customFormat="1">
      <c r="A62" s="128"/>
      <c r="B62" s="210"/>
      <c r="C62" s="210"/>
      <c r="D62" s="210"/>
      <c r="E62" s="211"/>
      <c r="F62" s="211"/>
      <c r="G62" s="212">
        <f t="shared" si="5"/>
        <v>0</v>
      </c>
      <c r="H62" s="163"/>
      <c r="I62" s="163"/>
      <c r="M62" s="225" t="e">
        <f t="shared" si="4"/>
        <v>#N/A</v>
      </c>
      <c r="N62" s="225" t="e">
        <f t="shared" si="2"/>
        <v>#N/A</v>
      </c>
    </row>
    <row r="63" spans="1:14" s="118" customFormat="1">
      <c r="A63" s="128"/>
      <c r="B63" s="210"/>
      <c r="C63" s="210"/>
      <c r="D63" s="210"/>
      <c r="E63" s="211"/>
      <c r="F63" s="211"/>
      <c r="G63" s="212">
        <f t="shared" si="5"/>
        <v>0</v>
      </c>
      <c r="H63" s="163"/>
      <c r="I63" s="163"/>
      <c r="M63" s="225" t="e">
        <f t="shared" si="4"/>
        <v>#N/A</v>
      </c>
      <c r="N63" s="225" t="e">
        <f t="shared" si="2"/>
        <v>#N/A</v>
      </c>
    </row>
    <row r="64" spans="1:14" s="118" customFormat="1">
      <c r="A64" s="128"/>
      <c r="B64" s="210"/>
      <c r="C64" s="210"/>
      <c r="D64" s="210"/>
      <c r="E64" s="211"/>
      <c r="F64" s="211"/>
      <c r="G64" s="212">
        <f t="shared" si="5"/>
        <v>0</v>
      </c>
      <c r="H64" s="163"/>
      <c r="I64" s="163"/>
      <c r="M64" s="225" t="e">
        <f t="shared" si="4"/>
        <v>#N/A</v>
      </c>
      <c r="N64" s="225" t="e">
        <f t="shared" si="2"/>
        <v>#N/A</v>
      </c>
    </row>
    <row r="65" spans="1:14" s="118" customFormat="1">
      <c r="A65" s="128"/>
      <c r="B65" s="210"/>
      <c r="C65" s="210"/>
      <c r="D65" s="210"/>
      <c r="E65" s="211"/>
      <c r="F65" s="211"/>
      <c r="G65" s="212">
        <f t="shared" si="5"/>
        <v>0</v>
      </c>
      <c r="H65" s="163"/>
      <c r="I65" s="163"/>
      <c r="M65" s="225" t="e">
        <f t="shared" si="4"/>
        <v>#N/A</v>
      </c>
      <c r="N65" s="225" t="e">
        <f t="shared" si="2"/>
        <v>#N/A</v>
      </c>
    </row>
    <row r="66" spans="1:14" s="118" customFormat="1">
      <c r="A66" s="128"/>
      <c r="B66" s="210"/>
      <c r="C66" s="210"/>
      <c r="D66" s="210"/>
      <c r="E66" s="211"/>
      <c r="F66" s="211"/>
      <c r="G66" s="212">
        <f t="shared" si="5"/>
        <v>0</v>
      </c>
      <c r="H66" s="163"/>
      <c r="I66" s="163"/>
      <c r="M66" s="225" t="e">
        <f t="shared" si="4"/>
        <v>#N/A</v>
      </c>
      <c r="N66" s="225" t="e">
        <f t="shared" si="2"/>
        <v>#N/A</v>
      </c>
    </row>
    <row r="67" spans="1:14" s="118" customFormat="1">
      <c r="A67" s="128"/>
      <c r="B67" s="210"/>
      <c r="C67" s="210"/>
      <c r="D67" s="210"/>
      <c r="E67" s="211"/>
      <c r="F67" s="211"/>
      <c r="G67" s="212">
        <f t="shared" si="5"/>
        <v>0</v>
      </c>
      <c r="H67" s="163"/>
      <c r="I67" s="163"/>
      <c r="M67" s="225" t="e">
        <f t="shared" si="4"/>
        <v>#N/A</v>
      </c>
      <c r="N67" s="225" t="e">
        <f t="shared" si="2"/>
        <v>#N/A</v>
      </c>
    </row>
    <row r="68" spans="1:14" s="118" customFormat="1">
      <c r="A68" s="128"/>
      <c r="B68" s="210"/>
      <c r="C68" s="210"/>
      <c r="D68" s="210"/>
      <c r="E68" s="211"/>
      <c r="F68" s="211"/>
      <c r="G68" s="212">
        <f t="shared" si="5"/>
        <v>0</v>
      </c>
      <c r="H68" s="163"/>
      <c r="I68" s="163"/>
      <c r="M68" s="225" t="e">
        <f t="shared" si="4"/>
        <v>#N/A</v>
      </c>
      <c r="N68" s="225" t="e">
        <f t="shared" si="2"/>
        <v>#N/A</v>
      </c>
    </row>
    <row r="69" spans="1:14" s="118" customFormat="1">
      <c r="A69" s="128"/>
      <c r="B69" s="210"/>
      <c r="C69" s="210"/>
      <c r="D69" s="210"/>
      <c r="E69" s="211"/>
      <c r="F69" s="211"/>
      <c r="G69" s="212">
        <f t="shared" si="5"/>
        <v>0</v>
      </c>
      <c r="H69" s="163"/>
      <c r="I69" s="163"/>
      <c r="M69" s="225" t="e">
        <f t="shared" si="4"/>
        <v>#N/A</v>
      </c>
      <c r="N69" s="225" t="e">
        <f t="shared" si="2"/>
        <v>#N/A</v>
      </c>
    </row>
    <row r="70" spans="1:14" s="118" customFormat="1">
      <c r="A70" s="128"/>
      <c r="B70" s="210"/>
      <c r="C70" s="210"/>
      <c r="D70" s="210"/>
      <c r="E70" s="211"/>
      <c r="F70" s="211"/>
      <c r="G70" s="212">
        <f t="shared" si="5"/>
        <v>0</v>
      </c>
      <c r="H70" s="163"/>
      <c r="I70" s="163"/>
      <c r="M70" s="225" t="e">
        <f t="shared" si="4"/>
        <v>#N/A</v>
      </c>
      <c r="N70" s="225" t="e">
        <f t="shared" si="2"/>
        <v>#N/A</v>
      </c>
    </row>
    <row r="71" spans="1:14" s="118" customFormat="1">
      <c r="A71" s="128"/>
      <c r="B71" s="210"/>
      <c r="C71" s="210"/>
      <c r="D71" s="210"/>
      <c r="E71" s="211"/>
      <c r="F71" s="211"/>
      <c r="G71" s="212">
        <f t="shared" si="5"/>
        <v>0</v>
      </c>
      <c r="H71" s="163"/>
      <c r="I71" s="163"/>
      <c r="M71" s="225" t="e">
        <f t="shared" si="4"/>
        <v>#N/A</v>
      </c>
      <c r="N71" s="225" t="e">
        <f t="shared" si="2"/>
        <v>#N/A</v>
      </c>
    </row>
    <row r="72" spans="1:14" s="118" customFormat="1">
      <c r="A72" s="128"/>
      <c r="B72" s="210"/>
      <c r="C72" s="210"/>
      <c r="D72" s="210"/>
      <c r="E72" s="211"/>
      <c r="F72" s="211"/>
      <c r="G72" s="212">
        <f t="shared" si="5"/>
        <v>0</v>
      </c>
      <c r="H72" s="163"/>
      <c r="I72" s="163"/>
      <c r="M72" s="225" t="e">
        <f t="shared" si="4"/>
        <v>#N/A</v>
      </c>
      <c r="N72" s="225" t="e">
        <f t="shared" si="2"/>
        <v>#N/A</v>
      </c>
    </row>
    <row r="73" spans="1:14" s="118" customFormat="1">
      <c r="A73" s="128"/>
      <c r="B73" s="210"/>
      <c r="C73" s="210"/>
      <c r="D73" s="210"/>
      <c r="E73" s="211"/>
      <c r="F73" s="211"/>
      <c r="G73" s="212">
        <f t="shared" si="5"/>
        <v>0</v>
      </c>
      <c r="H73" s="163"/>
      <c r="I73" s="163"/>
      <c r="M73" s="225" t="e">
        <f t="shared" si="4"/>
        <v>#N/A</v>
      </c>
      <c r="N73" s="225" t="e">
        <f t="shared" si="2"/>
        <v>#N/A</v>
      </c>
    </row>
    <row r="74" spans="1:14" s="118" customFormat="1">
      <c r="A74" s="128"/>
      <c r="B74" s="210"/>
      <c r="C74" s="210"/>
      <c r="D74" s="210"/>
      <c r="E74" s="211"/>
      <c r="F74" s="211"/>
      <c r="G74" s="212">
        <f t="shared" si="5"/>
        <v>0</v>
      </c>
      <c r="H74" s="163"/>
      <c r="I74" s="163"/>
      <c r="M74" s="225" t="e">
        <f t="shared" si="4"/>
        <v>#N/A</v>
      </c>
      <c r="N74" s="225" t="e">
        <f t="shared" si="2"/>
        <v>#N/A</v>
      </c>
    </row>
    <row r="75" spans="1:14" s="118" customFormat="1">
      <c r="A75" s="128"/>
      <c r="B75" s="210"/>
      <c r="C75" s="210"/>
      <c r="D75" s="210"/>
      <c r="E75" s="211"/>
      <c r="F75" s="211"/>
      <c r="G75" s="212">
        <f t="shared" si="5"/>
        <v>0</v>
      </c>
      <c r="H75" s="163"/>
      <c r="I75" s="163"/>
      <c r="M75" s="225" t="e">
        <f t="shared" si="4"/>
        <v>#N/A</v>
      </c>
      <c r="N75" s="225" t="e">
        <f t="shared" si="2"/>
        <v>#N/A</v>
      </c>
    </row>
    <row r="76" spans="1:14" s="118" customFormat="1">
      <c r="A76" s="128"/>
      <c r="B76" s="210"/>
      <c r="C76" s="210"/>
      <c r="D76" s="210"/>
      <c r="E76" s="211"/>
      <c r="F76" s="211"/>
      <c r="G76" s="212">
        <f t="shared" si="5"/>
        <v>0</v>
      </c>
      <c r="H76" s="163"/>
      <c r="I76" s="163"/>
      <c r="M76" s="225" t="e">
        <f t="shared" si="4"/>
        <v>#N/A</v>
      </c>
      <c r="N76" s="225" t="e">
        <f t="shared" si="2"/>
        <v>#N/A</v>
      </c>
    </row>
    <row r="77" spans="1:14" s="118" customFormat="1">
      <c r="A77" s="128"/>
      <c r="B77" s="210"/>
      <c r="C77" s="210"/>
      <c r="D77" s="210"/>
      <c r="E77" s="211"/>
      <c r="F77" s="211"/>
      <c r="G77" s="212">
        <f t="shared" si="5"/>
        <v>0</v>
      </c>
      <c r="H77" s="163"/>
      <c r="I77" s="163"/>
      <c r="M77" s="225" t="e">
        <f t="shared" si="4"/>
        <v>#N/A</v>
      </c>
      <c r="N77" s="225" t="e">
        <f t="shared" si="2"/>
        <v>#N/A</v>
      </c>
    </row>
    <row r="78" spans="1:14" s="118" customFormat="1">
      <c r="A78" s="128"/>
      <c r="B78" s="210"/>
      <c r="C78" s="210"/>
      <c r="D78" s="210"/>
      <c r="E78" s="211"/>
      <c r="F78" s="211"/>
      <c r="G78" s="212">
        <f t="shared" si="5"/>
        <v>0</v>
      </c>
      <c r="H78" s="163"/>
      <c r="I78" s="163"/>
      <c r="M78" s="225" t="e">
        <f t="shared" si="4"/>
        <v>#N/A</v>
      </c>
      <c r="N78" s="225" t="e">
        <f t="shared" si="2"/>
        <v>#N/A</v>
      </c>
    </row>
    <row r="79" spans="1:14" s="118" customFormat="1">
      <c r="A79" s="128"/>
      <c r="B79" s="210"/>
      <c r="C79" s="210"/>
      <c r="D79" s="210"/>
      <c r="E79" s="211"/>
      <c r="F79" s="211"/>
      <c r="G79" s="212">
        <f t="shared" si="5"/>
        <v>0</v>
      </c>
      <c r="H79" s="163"/>
      <c r="I79" s="163"/>
      <c r="M79" s="225" t="e">
        <f t="shared" si="4"/>
        <v>#N/A</v>
      </c>
      <c r="N79" s="225" t="e">
        <f t="shared" si="2"/>
        <v>#N/A</v>
      </c>
    </row>
    <row r="80" spans="1:14" s="118" customFormat="1">
      <c r="A80" s="128"/>
      <c r="B80" s="210"/>
      <c r="C80" s="210"/>
      <c r="D80" s="210"/>
      <c r="E80" s="211"/>
      <c r="F80" s="211"/>
      <c r="G80" s="212">
        <f t="shared" si="5"/>
        <v>0</v>
      </c>
      <c r="H80" s="163"/>
      <c r="I80" s="163"/>
      <c r="M80" s="225" t="e">
        <f t="shared" si="4"/>
        <v>#N/A</v>
      </c>
      <c r="N80" s="225" t="e">
        <f t="shared" si="2"/>
        <v>#N/A</v>
      </c>
    </row>
    <row r="81" spans="1:14" s="118" customFormat="1">
      <c r="A81" s="128"/>
      <c r="B81" s="210"/>
      <c r="C81" s="210"/>
      <c r="D81" s="210"/>
      <c r="E81" s="211"/>
      <c r="F81" s="211"/>
      <c r="G81" s="212">
        <f t="shared" si="5"/>
        <v>0</v>
      </c>
      <c r="H81" s="163"/>
      <c r="I81" s="163"/>
      <c r="M81" s="225" t="e">
        <f t="shared" si="4"/>
        <v>#N/A</v>
      </c>
      <c r="N81" s="225" t="e">
        <f t="shared" si="2"/>
        <v>#N/A</v>
      </c>
    </row>
    <row r="82" spans="1:14" s="118" customFormat="1">
      <c r="A82" s="128"/>
      <c r="B82" s="210"/>
      <c r="C82" s="210"/>
      <c r="D82" s="210"/>
      <c r="E82" s="211"/>
      <c r="F82" s="211"/>
      <c r="G82" s="212">
        <f t="shared" si="5"/>
        <v>0</v>
      </c>
      <c r="H82" s="163"/>
      <c r="I82" s="163"/>
      <c r="M82" s="225" t="e">
        <f t="shared" si="4"/>
        <v>#N/A</v>
      </c>
      <c r="N82" s="225" t="e">
        <f t="shared" si="2"/>
        <v>#N/A</v>
      </c>
    </row>
    <row r="83" spans="1:14" s="118" customFormat="1">
      <c r="A83" s="128"/>
      <c r="B83" s="210"/>
      <c r="C83" s="210"/>
      <c r="D83" s="210"/>
      <c r="E83" s="211"/>
      <c r="F83" s="211"/>
      <c r="G83" s="212">
        <f t="shared" si="5"/>
        <v>0</v>
      </c>
      <c r="H83" s="163"/>
      <c r="I83" s="163"/>
      <c r="M83" s="225" t="e">
        <f t="shared" si="4"/>
        <v>#N/A</v>
      </c>
      <c r="N83" s="225" t="e">
        <f t="shared" si="2"/>
        <v>#N/A</v>
      </c>
    </row>
    <row r="84" spans="1:14" s="118" customFormat="1">
      <c r="A84" s="128"/>
      <c r="B84" s="210"/>
      <c r="C84" s="210"/>
      <c r="D84" s="210"/>
      <c r="E84" s="211"/>
      <c r="F84" s="211"/>
      <c r="G84" s="212">
        <f t="shared" si="5"/>
        <v>0</v>
      </c>
      <c r="H84" s="163"/>
      <c r="I84" s="163"/>
      <c r="M84" s="225" t="e">
        <f t="shared" si="4"/>
        <v>#N/A</v>
      </c>
      <c r="N84" s="225" t="e">
        <f t="shared" si="2"/>
        <v>#N/A</v>
      </c>
    </row>
    <row r="85" spans="1:14" s="118" customFormat="1">
      <c r="A85" s="128"/>
      <c r="B85" s="210"/>
      <c r="C85" s="210"/>
      <c r="D85" s="210"/>
      <c r="E85" s="211"/>
      <c r="F85" s="211"/>
      <c r="G85" s="212">
        <f t="shared" si="5"/>
        <v>0</v>
      </c>
      <c r="H85" s="163"/>
      <c r="I85" s="163"/>
      <c r="M85" s="225" t="e">
        <f t="shared" si="4"/>
        <v>#N/A</v>
      </c>
      <c r="N85" s="225" t="e">
        <f t="shared" ref="N85:N132" si="6">M85*F85</f>
        <v>#N/A</v>
      </c>
    </row>
    <row r="86" spans="1:14" s="118" customFormat="1">
      <c r="A86" s="128"/>
      <c r="B86" s="210"/>
      <c r="C86" s="210"/>
      <c r="D86" s="210"/>
      <c r="E86" s="211"/>
      <c r="F86" s="211"/>
      <c r="G86" s="212">
        <f t="shared" si="5"/>
        <v>0</v>
      </c>
      <c r="H86" s="163"/>
      <c r="I86" s="163"/>
      <c r="M86" s="225" t="e">
        <f t="shared" si="4"/>
        <v>#N/A</v>
      </c>
      <c r="N86" s="225" t="e">
        <f t="shared" si="6"/>
        <v>#N/A</v>
      </c>
    </row>
    <row r="87" spans="1:14" s="118" customFormat="1">
      <c r="A87" s="128"/>
      <c r="B87" s="210"/>
      <c r="C87" s="210"/>
      <c r="D87" s="210"/>
      <c r="E87" s="211"/>
      <c r="F87" s="211"/>
      <c r="G87" s="212">
        <f t="shared" si="5"/>
        <v>0</v>
      </c>
      <c r="H87" s="163"/>
      <c r="I87" s="163"/>
      <c r="M87" s="225" t="e">
        <f t="shared" si="4"/>
        <v>#N/A</v>
      </c>
      <c r="N87" s="225" t="e">
        <f t="shared" si="6"/>
        <v>#N/A</v>
      </c>
    </row>
    <row r="88" spans="1:14" s="118" customFormat="1">
      <c r="A88" s="128"/>
      <c r="B88" s="210"/>
      <c r="C88" s="210"/>
      <c r="D88" s="210"/>
      <c r="E88" s="211"/>
      <c r="F88" s="211"/>
      <c r="G88" s="212">
        <f t="shared" si="5"/>
        <v>0</v>
      </c>
      <c r="H88" s="163"/>
      <c r="I88" s="163"/>
      <c r="M88" s="225" t="e">
        <f t="shared" ref="M88:M133" si="7">IF(OR(E88&lt;=VLOOKUP(A88,$L$6:$N$13,2,FALSE),VLOOKUP(A88,$L$6:$N$13,3,FALSE)&lt;&gt;"／台"),E88,VLOOKUP(A88,$L$6:$N$13,2,FALSE))</f>
        <v>#N/A</v>
      </c>
      <c r="N88" s="225" t="e">
        <f t="shared" si="6"/>
        <v>#N/A</v>
      </c>
    </row>
    <row r="89" spans="1:14" s="118" customFormat="1">
      <c r="A89" s="128"/>
      <c r="B89" s="210"/>
      <c r="C89" s="210"/>
      <c r="D89" s="210"/>
      <c r="E89" s="211"/>
      <c r="F89" s="211"/>
      <c r="G89" s="212">
        <f t="shared" si="5"/>
        <v>0</v>
      </c>
      <c r="H89" s="163"/>
      <c r="I89" s="163"/>
      <c r="M89" s="225" t="e">
        <f t="shared" si="7"/>
        <v>#N/A</v>
      </c>
      <c r="N89" s="225" t="e">
        <f t="shared" si="6"/>
        <v>#N/A</v>
      </c>
    </row>
    <row r="90" spans="1:14" s="118" customFormat="1">
      <c r="A90" s="128"/>
      <c r="B90" s="210"/>
      <c r="C90" s="210"/>
      <c r="D90" s="210"/>
      <c r="E90" s="211"/>
      <c r="F90" s="211"/>
      <c r="G90" s="212">
        <f t="shared" si="5"/>
        <v>0</v>
      </c>
      <c r="H90" s="163"/>
      <c r="I90" s="163"/>
      <c r="M90" s="225" t="e">
        <f t="shared" si="7"/>
        <v>#N/A</v>
      </c>
      <c r="N90" s="225" t="e">
        <f t="shared" si="6"/>
        <v>#N/A</v>
      </c>
    </row>
    <row r="91" spans="1:14" s="118" customFormat="1">
      <c r="A91" s="128"/>
      <c r="B91" s="210"/>
      <c r="C91" s="210"/>
      <c r="D91" s="210"/>
      <c r="E91" s="211"/>
      <c r="F91" s="211"/>
      <c r="G91" s="212">
        <f t="shared" si="5"/>
        <v>0</v>
      </c>
      <c r="H91" s="163"/>
      <c r="I91" s="163"/>
      <c r="M91" s="225" t="e">
        <f t="shared" si="7"/>
        <v>#N/A</v>
      </c>
      <c r="N91" s="225" t="e">
        <f t="shared" si="6"/>
        <v>#N/A</v>
      </c>
    </row>
    <row r="92" spans="1:14" s="118" customFormat="1">
      <c r="A92" s="128"/>
      <c r="B92" s="210"/>
      <c r="C92" s="210"/>
      <c r="D92" s="210"/>
      <c r="E92" s="211"/>
      <c r="F92" s="211"/>
      <c r="G92" s="212">
        <f t="shared" si="5"/>
        <v>0</v>
      </c>
      <c r="H92" s="163"/>
      <c r="I92" s="163"/>
      <c r="M92" s="225" t="e">
        <f t="shared" si="7"/>
        <v>#N/A</v>
      </c>
      <c r="N92" s="225" t="e">
        <f t="shared" si="6"/>
        <v>#N/A</v>
      </c>
    </row>
    <row r="93" spans="1:14" s="118" customFormat="1">
      <c r="A93" s="128"/>
      <c r="B93" s="210"/>
      <c r="C93" s="210"/>
      <c r="D93" s="210"/>
      <c r="E93" s="211"/>
      <c r="F93" s="211"/>
      <c r="G93" s="212">
        <f t="shared" si="5"/>
        <v>0</v>
      </c>
      <c r="H93" s="163"/>
      <c r="I93" s="163"/>
      <c r="M93" s="225" t="e">
        <f t="shared" si="7"/>
        <v>#N/A</v>
      </c>
      <c r="N93" s="225" t="e">
        <f t="shared" si="6"/>
        <v>#N/A</v>
      </c>
    </row>
    <row r="94" spans="1:14" s="118" customFormat="1">
      <c r="A94" s="128"/>
      <c r="B94" s="210"/>
      <c r="C94" s="210"/>
      <c r="D94" s="210"/>
      <c r="E94" s="211"/>
      <c r="F94" s="211"/>
      <c r="G94" s="212">
        <f t="shared" si="5"/>
        <v>0</v>
      </c>
      <c r="H94" s="163"/>
      <c r="I94" s="163"/>
      <c r="M94" s="225" t="e">
        <f t="shared" si="7"/>
        <v>#N/A</v>
      </c>
      <c r="N94" s="225" t="e">
        <f t="shared" si="6"/>
        <v>#N/A</v>
      </c>
    </row>
    <row r="95" spans="1:14" s="118" customFormat="1">
      <c r="A95" s="128"/>
      <c r="B95" s="210"/>
      <c r="C95" s="210"/>
      <c r="D95" s="210"/>
      <c r="E95" s="211"/>
      <c r="F95" s="211"/>
      <c r="G95" s="212">
        <f t="shared" si="3"/>
        <v>0</v>
      </c>
      <c r="H95" s="163"/>
      <c r="I95" s="163"/>
      <c r="M95" s="225" t="e">
        <f t="shared" si="7"/>
        <v>#N/A</v>
      </c>
      <c r="N95" s="225" t="e">
        <f t="shared" si="6"/>
        <v>#N/A</v>
      </c>
    </row>
    <row r="96" spans="1:14" s="118" customFormat="1">
      <c r="A96" s="128"/>
      <c r="B96" s="210"/>
      <c r="C96" s="210"/>
      <c r="D96" s="210"/>
      <c r="E96" s="211"/>
      <c r="F96" s="211"/>
      <c r="G96" s="212">
        <f t="shared" si="3"/>
        <v>0</v>
      </c>
      <c r="H96" s="163"/>
      <c r="I96" s="163"/>
      <c r="M96" s="225" t="e">
        <f t="shared" si="7"/>
        <v>#N/A</v>
      </c>
      <c r="N96" s="225" t="e">
        <f t="shared" si="6"/>
        <v>#N/A</v>
      </c>
    </row>
    <row r="97" spans="1:14" s="118" customFormat="1">
      <c r="A97" s="128"/>
      <c r="B97" s="210"/>
      <c r="C97" s="210"/>
      <c r="D97" s="210"/>
      <c r="E97" s="211"/>
      <c r="F97" s="211"/>
      <c r="G97" s="212">
        <f t="shared" si="3"/>
        <v>0</v>
      </c>
      <c r="H97" s="163"/>
      <c r="I97" s="163"/>
      <c r="M97" s="225" t="e">
        <f t="shared" si="7"/>
        <v>#N/A</v>
      </c>
      <c r="N97" s="225" t="e">
        <f t="shared" si="6"/>
        <v>#N/A</v>
      </c>
    </row>
    <row r="98" spans="1:14" s="118" customFormat="1">
      <c r="A98" s="128"/>
      <c r="B98" s="210"/>
      <c r="C98" s="210"/>
      <c r="D98" s="210"/>
      <c r="E98" s="211"/>
      <c r="F98" s="211"/>
      <c r="G98" s="212">
        <f t="shared" si="3"/>
        <v>0</v>
      </c>
      <c r="H98" s="163"/>
      <c r="I98" s="163"/>
      <c r="M98" s="225" t="e">
        <f t="shared" si="7"/>
        <v>#N/A</v>
      </c>
      <c r="N98" s="225" t="e">
        <f t="shared" si="6"/>
        <v>#N/A</v>
      </c>
    </row>
    <row r="99" spans="1:14" s="118" customFormat="1">
      <c r="A99" s="128"/>
      <c r="B99" s="210"/>
      <c r="C99" s="210"/>
      <c r="D99" s="210"/>
      <c r="E99" s="211"/>
      <c r="F99" s="211"/>
      <c r="G99" s="212">
        <f t="shared" si="3"/>
        <v>0</v>
      </c>
      <c r="H99" s="163"/>
      <c r="I99" s="163"/>
      <c r="M99" s="225" t="e">
        <f t="shared" si="7"/>
        <v>#N/A</v>
      </c>
      <c r="N99" s="225" t="e">
        <f t="shared" si="6"/>
        <v>#N/A</v>
      </c>
    </row>
    <row r="100" spans="1:14" s="118" customFormat="1">
      <c r="A100" s="128"/>
      <c r="B100" s="210"/>
      <c r="C100" s="210"/>
      <c r="D100" s="210"/>
      <c r="E100" s="211"/>
      <c r="F100" s="211"/>
      <c r="G100" s="212">
        <f t="shared" si="3"/>
        <v>0</v>
      </c>
      <c r="H100" s="163"/>
      <c r="I100" s="163"/>
      <c r="M100" s="225" t="e">
        <f t="shared" si="7"/>
        <v>#N/A</v>
      </c>
      <c r="N100" s="225" t="e">
        <f t="shared" si="6"/>
        <v>#N/A</v>
      </c>
    </row>
    <row r="101" spans="1:14" s="118" customFormat="1">
      <c r="A101" s="128"/>
      <c r="B101" s="210"/>
      <c r="C101" s="210"/>
      <c r="D101" s="210"/>
      <c r="E101" s="211"/>
      <c r="F101" s="211"/>
      <c r="G101" s="212">
        <f t="shared" si="3"/>
        <v>0</v>
      </c>
      <c r="H101" s="163"/>
      <c r="I101" s="163"/>
      <c r="M101" s="225" t="e">
        <f t="shared" si="7"/>
        <v>#N/A</v>
      </c>
      <c r="N101" s="225" t="e">
        <f t="shared" si="6"/>
        <v>#N/A</v>
      </c>
    </row>
    <row r="102" spans="1:14" s="118" customFormat="1">
      <c r="A102" s="128"/>
      <c r="B102" s="210"/>
      <c r="C102" s="210"/>
      <c r="D102" s="210"/>
      <c r="E102" s="211"/>
      <c r="F102" s="211"/>
      <c r="G102" s="212">
        <f t="shared" si="3"/>
        <v>0</v>
      </c>
      <c r="H102" s="163"/>
      <c r="I102" s="163"/>
      <c r="M102" s="225" t="e">
        <f t="shared" si="7"/>
        <v>#N/A</v>
      </c>
      <c r="N102" s="225" t="e">
        <f t="shared" si="6"/>
        <v>#N/A</v>
      </c>
    </row>
    <row r="103" spans="1:14" s="118" customFormat="1">
      <c r="A103" s="128"/>
      <c r="B103" s="210"/>
      <c r="C103" s="210"/>
      <c r="D103" s="210"/>
      <c r="E103" s="211"/>
      <c r="F103" s="211"/>
      <c r="G103" s="212">
        <f t="shared" ref="G103:G131" si="8">E103*F103</f>
        <v>0</v>
      </c>
      <c r="H103" s="163"/>
      <c r="I103" s="163"/>
      <c r="M103" s="225" t="e">
        <f t="shared" si="7"/>
        <v>#N/A</v>
      </c>
      <c r="N103" s="225" t="e">
        <f t="shared" si="6"/>
        <v>#N/A</v>
      </c>
    </row>
    <row r="104" spans="1:14" s="118" customFormat="1">
      <c r="A104" s="128"/>
      <c r="B104" s="210"/>
      <c r="C104" s="210"/>
      <c r="D104" s="210"/>
      <c r="E104" s="211"/>
      <c r="F104" s="211"/>
      <c r="G104" s="212">
        <f t="shared" si="8"/>
        <v>0</v>
      </c>
      <c r="H104" s="163"/>
      <c r="I104" s="163"/>
      <c r="M104" s="225" t="e">
        <f t="shared" si="7"/>
        <v>#N/A</v>
      </c>
      <c r="N104" s="225" t="e">
        <f t="shared" si="6"/>
        <v>#N/A</v>
      </c>
    </row>
    <row r="105" spans="1:14" s="118" customFormat="1">
      <c r="A105" s="128"/>
      <c r="B105" s="210"/>
      <c r="C105" s="210"/>
      <c r="D105" s="210"/>
      <c r="E105" s="211"/>
      <c r="F105" s="211"/>
      <c r="G105" s="212">
        <f t="shared" si="8"/>
        <v>0</v>
      </c>
      <c r="H105" s="163"/>
      <c r="I105" s="163"/>
      <c r="M105" s="225" t="e">
        <f t="shared" si="7"/>
        <v>#N/A</v>
      </c>
      <c r="N105" s="225" t="e">
        <f t="shared" si="6"/>
        <v>#N/A</v>
      </c>
    </row>
    <row r="106" spans="1:14" s="118" customFormat="1">
      <c r="A106" s="128"/>
      <c r="B106" s="210"/>
      <c r="C106" s="210"/>
      <c r="D106" s="210"/>
      <c r="E106" s="211"/>
      <c r="F106" s="211"/>
      <c r="G106" s="212">
        <f t="shared" si="8"/>
        <v>0</v>
      </c>
      <c r="H106" s="163"/>
      <c r="I106" s="163"/>
      <c r="M106" s="225" t="e">
        <f t="shared" si="7"/>
        <v>#N/A</v>
      </c>
      <c r="N106" s="225" t="e">
        <f t="shared" si="6"/>
        <v>#N/A</v>
      </c>
    </row>
    <row r="107" spans="1:14" s="118" customFormat="1">
      <c r="A107" s="128"/>
      <c r="B107" s="210"/>
      <c r="C107" s="210"/>
      <c r="D107" s="210"/>
      <c r="E107" s="211"/>
      <c r="F107" s="211"/>
      <c r="G107" s="212">
        <f t="shared" si="8"/>
        <v>0</v>
      </c>
      <c r="H107" s="163"/>
      <c r="I107" s="163"/>
      <c r="M107" s="225" t="e">
        <f t="shared" si="7"/>
        <v>#N/A</v>
      </c>
      <c r="N107" s="225" t="e">
        <f t="shared" si="6"/>
        <v>#N/A</v>
      </c>
    </row>
    <row r="108" spans="1:14" s="118" customFormat="1">
      <c r="A108" s="128"/>
      <c r="B108" s="210"/>
      <c r="C108" s="210"/>
      <c r="D108" s="210"/>
      <c r="E108" s="211"/>
      <c r="F108" s="211"/>
      <c r="G108" s="212">
        <f t="shared" si="8"/>
        <v>0</v>
      </c>
      <c r="H108" s="163"/>
      <c r="I108" s="163"/>
      <c r="M108" s="225" t="e">
        <f t="shared" si="7"/>
        <v>#N/A</v>
      </c>
      <c r="N108" s="225" t="e">
        <f t="shared" si="6"/>
        <v>#N/A</v>
      </c>
    </row>
    <row r="109" spans="1:14" s="118" customFormat="1">
      <c r="A109" s="128"/>
      <c r="B109" s="210"/>
      <c r="C109" s="210"/>
      <c r="D109" s="210"/>
      <c r="E109" s="211"/>
      <c r="F109" s="211"/>
      <c r="G109" s="212">
        <f t="shared" si="8"/>
        <v>0</v>
      </c>
      <c r="H109" s="163"/>
      <c r="I109" s="163"/>
      <c r="M109" s="225" t="e">
        <f t="shared" si="7"/>
        <v>#N/A</v>
      </c>
      <c r="N109" s="225" t="e">
        <f t="shared" si="6"/>
        <v>#N/A</v>
      </c>
    </row>
    <row r="110" spans="1:14" s="118" customFormat="1">
      <c r="A110" s="128"/>
      <c r="B110" s="210"/>
      <c r="C110" s="210"/>
      <c r="D110" s="210"/>
      <c r="E110" s="211"/>
      <c r="F110" s="211"/>
      <c r="G110" s="212">
        <f t="shared" si="8"/>
        <v>0</v>
      </c>
      <c r="H110" s="163"/>
      <c r="I110" s="163"/>
      <c r="M110" s="225" t="e">
        <f t="shared" si="7"/>
        <v>#N/A</v>
      </c>
      <c r="N110" s="225" t="e">
        <f t="shared" si="6"/>
        <v>#N/A</v>
      </c>
    </row>
    <row r="111" spans="1:14" s="118" customFormat="1">
      <c r="A111" s="128"/>
      <c r="B111" s="210"/>
      <c r="C111" s="210"/>
      <c r="D111" s="210"/>
      <c r="E111" s="211"/>
      <c r="F111" s="211"/>
      <c r="G111" s="212">
        <f t="shared" si="8"/>
        <v>0</v>
      </c>
      <c r="H111" s="163"/>
      <c r="I111" s="163"/>
      <c r="M111" s="225" t="e">
        <f t="shared" si="7"/>
        <v>#N/A</v>
      </c>
      <c r="N111" s="225" t="e">
        <f t="shared" si="6"/>
        <v>#N/A</v>
      </c>
    </row>
    <row r="112" spans="1:14" s="118" customFormat="1">
      <c r="A112" s="128"/>
      <c r="B112" s="210"/>
      <c r="C112" s="210"/>
      <c r="D112" s="210"/>
      <c r="E112" s="211"/>
      <c r="F112" s="211"/>
      <c r="G112" s="212">
        <f t="shared" si="8"/>
        <v>0</v>
      </c>
      <c r="H112" s="163"/>
      <c r="I112" s="163"/>
      <c r="M112" s="225" t="e">
        <f t="shared" si="7"/>
        <v>#N/A</v>
      </c>
      <c r="N112" s="225" t="e">
        <f t="shared" si="6"/>
        <v>#N/A</v>
      </c>
    </row>
    <row r="113" spans="1:14" s="118" customFormat="1">
      <c r="A113" s="128"/>
      <c r="B113" s="210"/>
      <c r="C113" s="210"/>
      <c r="D113" s="210"/>
      <c r="E113" s="211"/>
      <c r="F113" s="211"/>
      <c r="G113" s="212">
        <f t="shared" si="8"/>
        <v>0</v>
      </c>
      <c r="H113" s="163"/>
      <c r="I113" s="163"/>
      <c r="M113" s="225" t="e">
        <f t="shared" si="7"/>
        <v>#N/A</v>
      </c>
      <c r="N113" s="225" t="e">
        <f t="shared" si="6"/>
        <v>#N/A</v>
      </c>
    </row>
    <row r="114" spans="1:14" s="118" customFormat="1">
      <c r="A114" s="128"/>
      <c r="B114" s="210"/>
      <c r="C114" s="210"/>
      <c r="D114" s="210"/>
      <c r="E114" s="211"/>
      <c r="F114" s="211"/>
      <c r="G114" s="212">
        <f t="shared" si="8"/>
        <v>0</v>
      </c>
      <c r="H114" s="163"/>
      <c r="I114" s="163"/>
      <c r="M114" s="225" t="e">
        <f t="shared" si="7"/>
        <v>#N/A</v>
      </c>
      <c r="N114" s="225" t="e">
        <f t="shared" si="6"/>
        <v>#N/A</v>
      </c>
    </row>
    <row r="115" spans="1:14" s="118" customFormat="1">
      <c r="A115" s="128"/>
      <c r="B115" s="210"/>
      <c r="C115" s="210"/>
      <c r="D115" s="210"/>
      <c r="E115" s="211"/>
      <c r="F115" s="211"/>
      <c r="G115" s="212">
        <f t="shared" si="8"/>
        <v>0</v>
      </c>
      <c r="H115" s="163"/>
      <c r="I115" s="163"/>
      <c r="M115" s="225" t="e">
        <f t="shared" si="7"/>
        <v>#N/A</v>
      </c>
      <c r="N115" s="225" t="e">
        <f t="shared" si="6"/>
        <v>#N/A</v>
      </c>
    </row>
    <row r="116" spans="1:14" s="118" customFormat="1">
      <c r="A116" s="128"/>
      <c r="B116" s="210"/>
      <c r="C116" s="210"/>
      <c r="D116" s="210"/>
      <c r="E116" s="211"/>
      <c r="F116" s="211"/>
      <c r="G116" s="212">
        <f t="shared" si="8"/>
        <v>0</v>
      </c>
      <c r="H116" s="163"/>
      <c r="I116" s="163"/>
      <c r="M116" s="225" t="e">
        <f t="shared" si="7"/>
        <v>#N/A</v>
      </c>
      <c r="N116" s="225" t="e">
        <f t="shared" si="6"/>
        <v>#N/A</v>
      </c>
    </row>
    <row r="117" spans="1:14" s="118" customFormat="1">
      <c r="A117" s="128"/>
      <c r="B117" s="210"/>
      <c r="C117" s="210"/>
      <c r="D117" s="210"/>
      <c r="E117" s="211"/>
      <c r="F117" s="211"/>
      <c r="G117" s="212">
        <f t="shared" si="8"/>
        <v>0</v>
      </c>
      <c r="H117" s="163"/>
      <c r="I117" s="163"/>
      <c r="M117" s="225" t="e">
        <f t="shared" si="7"/>
        <v>#N/A</v>
      </c>
      <c r="N117" s="225" t="e">
        <f t="shared" si="6"/>
        <v>#N/A</v>
      </c>
    </row>
    <row r="118" spans="1:14" s="118" customFormat="1">
      <c r="A118" s="128"/>
      <c r="B118" s="210"/>
      <c r="C118" s="210"/>
      <c r="D118" s="210"/>
      <c r="E118" s="211"/>
      <c r="F118" s="211"/>
      <c r="G118" s="212">
        <f t="shared" si="8"/>
        <v>0</v>
      </c>
      <c r="H118" s="163"/>
      <c r="I118" s="163"/>
      <c r="M118" s="225" t="e">
        <f t="shared" si="7"/>
        <v>#N/A</v>
      </c>
      <c r="N118" s="225" t="e">
        <f t="shared" si="6"/>
        <v>#N/A</v>
      </c>
    </row>
    <row r="119" spans="1:14" s="118" customFormat="1">
      <c r="A119" s="128"/>
      <c r="B119" s="210"/>
      <c r="C119" s="210"/>
      <c r="D119" s="210"/>
      <c r="E119" s="211"/>
      <c r="F119" s="211"/>
      <c r="G119" s="212">
        <f t="shared" si="8"/>
        <v>0</v>
      </c>
      <c r="H119" s="163"/>
      <c r="I119" s="163"/>
      <c r="M119" s="225" t="e">
        <f t="shared" si="7"/>
        <v>#N/A</v>
      </c>
      <c r="N119" s="225" t="e">
        <f t="shared" si="6"/>
        <v>#N/A</v>
      </c>
    </row>
    <row r="120" spans="1:14" s="118" customFormat="1">
      <c r="A120" s="128"/>
      <c r="B120" s="210"/>
      <c r="C120" s="210"/>
      <c r="D120" s="210"/>
      <c r="E120" s="211"/>
      <c r="F120" s="211"/>
      <c r="G120" s="212">
        <f t="shared" si="8"/>
        <v>0</v>
      </c>
      <c r="H120" s="163"/>
      <c r="I120" s="163"/>
      <c r="M120" s="225" t="e">
        <f t="shared" si="7"/>
        <v>#N/A</v>
      </c>
      <c r="N120" s="225" t="e">
        <f t="shared" si="6"/>
        <v>#N/A</v>
      </c>
    </row>
    <row r="121" spans="1:14" s="118" customFormat="1">
      <c r="A121" s="128"/>
      <c r="B121" s="210"/>
      <c r="C121" s="210"/>
      <c r="D121" s="210"/>
      <c r="E121" s="211"/>
      <c r="F121" s="211"/>
      <c r="G121" s="212">
        <f t="shared" si="8"/>
        <v>0</v>
      </c>
      <c r="H121" s="163"/>
      <c r="I121" s="163"/>
      <c r="M121" s="225" t="e">
        <f t="shared" si="7"/>
        <v>#N/A</v>
      </c>
      <c r="N121" s="225" t="e">
        <f t="shared" si="6"/>
        <v>#N/A</v>
      </c>
    </row>
    <row r="122" spans="1:14" s="118" customFormat="1">
      <c r="A122" s="128"/>
      <c r="B122" s="210"/>
      <c r="C122" s="210"/>
      <c r="D122" s="210"/>
      <c r="E122" s="211"/>
      <c r="F122" s="211"/>
      <c r="G122" s="212">
        <f t="shared" si="8"/>
        <v>0</v>
      </c>
      <c r="H122" s="163"/>
      <c r="I122" s="163"/>
      <c r="M122" s="225" t="e">
        <f t="shared" si="7"/>
        <v>#N/A</v>
      </c>
      <c r="N122" s="225" t="e">
        <f t="shared" si="6"/>
        <v>#N/A</v>
      </c>
    </row>
    <row r="123" spans="1:14" s="118" customFormat="1">
      <c r="A123" s="128"/>
      <c r="B123" s="210"/>
      <c r="C123" s="210"/>
      <c r="D123" s="210"/>
      <c r="E123" s="211"/>
      <c r="F123" s="211"/>
      <c r="G123" s="212">
        <f t="shared" si="8"/>
        <v>0</v>
      </c>
      <c r="H123" s="163"/>
      <c r="I123" s="163"/>
      <c r="M123" s="225" t="e">
        <f t="shared" si="7"/>
        <v>#N/A</v>
      </c>
      <c r="N123" s="225" t="e">
        <f t="shared" si="6"/>
        <v>#N/A</v>
      </c>
    </row>
    <row r="124" spans="1:14" s="118" customFormat="1">
      <c r="A124" s="128"/>
      <c r="B124" s="210"/>
      <c r="C124" s="210"/>
      <c r="D124" s="210"/>
      <c r="E124" s="211"/>
      <c r="F124" s="211"/>
      <c r="G124" s="212">
        <f t="shared" si="8"/>
        <v>0</v>
      </c>
      <c r="H124" s="163"/>
      <c r="I124" s="163"/>
      <c r="M124" s="225" t="e">
        <f t="shared" si="7"/>
        <v>#N/A</v>
      </c>
      <c r="N124" s="225" t="e">
        <f t="shared" si="6"/>
        <v>#N/A</v>
      </c>
    </row>
    <row r="125" spans="1:14" s="118" customFormat="1">
      <c r="A125" s="128"/>
      <c r="B125" s="210"/>
      <c r="C125" s="210"/>
      <c r="D125" s="210"/>
      <c r="E125" s="211"/>
      <c r="F125" s="211"/>
      <c r="G125" s="212">
        <f t="shared" si="8"/>
        <v>0</v>
      </c>
      <c r="H125" s="163"/>
      <c r="I125" s="163"/>
      <c r="M125" s="225" t="e">
        <f t="shared" si="7"/>
        <v>#N/A</v>
      </c>
      <c r="N125" s="225" t="e">
        <f t="shared" si="6"/>
        <v>#N/A</v>
      </c>
    </row>
    <row r="126" spans="1:14" s="118" customFormat="1">
      <c r="A126" s="128"/>
      <c r="B126" s="210"/>
      <c r="C126" s="210"/>
      <c r="D126" s="210"/>
      <c r="E126" s="211"/>
      <c r="F126" s="211"/>
      <c r="G126" s="212">
        <f t="shared" si="8"/>
        <v>0</v>
      </c>
      <c r="H126" s="163"/>
      <c r="I126" s="163"/>
      <c r="M126" s="225" t="e">
        <f t="shared" si="7"/>
        <v>#N/A</v>
      </c>
      <c r="N126" s="225" t="e">
        <f t="shared" si="6"/>
        <v>#N/A</v>
      </c>
    </row>
    <row r="127" spans="1:14" s="118" customFormat="1">
      <c r="A127" s="128"/>
      <c r="B127" s="210"/>
      <c r="C127" s="210"/>
      <c r="D127" s="210"/>
      <c r="E127" s="211"/>
      <c r="F127" s="211"/>
      <c r="G127" s="212">
        <f t="shared" si="8"/>
        <v>0</v>
      </c>
      <c r="H127" s="163"/>
      <c r="I127" s="163"/>
      <c r="M127" s="225" t="e">
        <f t="shared" si="7"/>
        <v>#N/A</v>
      </c>
      <c r="N127" s="225" t="e">
        <f t="shared" si="6"/>
        <v>#N/A</v>
      </c>
    </row>
    <row r="128" spans="1:14" s="118" customFormat="1">
      <c r="A128" s="128"/>
      <c r="B128" s="210"/>
      <c r="C128" s="210"/>
      <c r="D128" s="210"/>
      <c r="E128" s="211"/>
      <c r="F128" s="211"/>
      <c r="G128" s="212">
        <f t="shared" si="8"/>
        <v>0</v>
      </c>
      <c r="H128" s="163"/>
      <c r="I128" s="163"/>
      <c r="M128" s="225" t="e">
        <f t="shared" si="7"/>
        <v>#N/A</v>
      </c>
      <c r="N128" s="225" t="e">
        <f t="shared" si="6"/>
        <v>#N/A</v>
      </c>
    </row>
    <row r="129" spans="1:14" s="118" customFormat="1">
      <c r="A129" s="128"/>
      <c r="B129" s="210"/>
      <c r="C129" s="210"/>
      <c r="D129" s="210"/>
      <c r="E129" s="211"/>
      <c r="F129" s="211"/>
      <c r="G129" s="212">
        <f t="shared" si="8"/>
        <v>0</v>
      </c>
      <c r="H129" s="163"/>
      <c r="I129" s="163"/>
      <c r="M129" s="225" t="e">
        <f t="shared" si="7"/>
        <v>#N/A</v>
      </c>
      <c r="N129" s="225" t="e">
        <f t="shared" si="6"/>
        <v>#N/A</v>
      </c>
    </row>
    <row r="130" spans="1:14" s="118" customFormat="1">
      <c r="A130" s="128"/>
      <c r="B130" s="210"/>
      <c r="C130" s="210"/>
      <c r="D130" s="210"/>
      <c r="E130" s="211"/>
      <c r="F130" s="211"/>
      <c r="G130" s="212">
        <f t="shared" si="8"/>
        <v>0</v>
      </c>
      <c r="H130" s="163"/>
      <c r="I130" s="163"/>
      <c r="M130" s="225" t="e">
        <f t="shared" si="7"/>
        <v>#N/A</v>
      </c>
      <c r="N130" s="225" t="e">
        <f t="shared" si="6"/>
        <v>#N/A</v>
      </c>
    </row>
    <row r="131" spans="1:14" s="118" customFormat="1">
      <c r="A131" s="128"/>
      <c r="B131" s="210"/>
      <c r="C131" s="210"/>
      <c r="D131" s="210"/>
      <c r="E131" s="211"/>
      <c r="F131" s="211"/>
      <c r="G131" s="212">
        <f t="shared" si="8"/>
        <v>0</v>
      </c>
      <c r="H131" s="163"/>
      <c r="I131" s="163"/>
      <c r="M131" s="225" t="e">
        <f t="shared" si="7"/>
        <v>#N/A</v>
      </c>
      <c r="N131" s="225" t="e">
        <f t="shared" si="6"/>
        <v>#N/A</v>
      </c>
    </row>
    <row r="132" spans="1:14" s="118" customFormat="1">
      <c r="A132" s="128"/>
      <c r="B132" s="210"/>
      <c r="C132" s="210"/>
      <c r="D132" s="210"/>
      <c r="E132" s="211"/>
      <c r="F132" s="211"/>
      <c r="G132" s="212">
        <f t="shared" si="3"/>
        <v>0</v>
      </c>
      <c r="H132" s="163"/>
      <c r="I132" s="163"/>
      <c r="M132" s="225" t="e">
        <f t="shared" si="7"/>
        <v>#N/A</v>
      </c>
      <c r="N132" s="225" t="e">
        <f t="shared" si="6"/>
        <v>#N/A</v>
      </c>
    </row>
    <row r="133" spans="1:14" s="118" customFormat="1">
      <c r="A133" s="128"/>
      <c r="B133" s="210"/>
      <c r="C133" s="210"/>
      <c r="D133" s="210"/>
      <c r="E133" s="211"/>
      <c r="F133" s="211"/>
      <c r="G133" s="212">
        <f t="shared" si="3"/>
        <v>0</v>
      </c>
      <c r="H133" s="163"/>
      <c r="I133" s="163"/>
      <c r="M133" s="225" t="e">
        <f t="shared" si="7"/>
        <v>#N/A</v>
      </c>
      <c r="N133" s="225" t="e">
        <f>M133*F133</f>
        <v>#N/A</v>
      </c>
    </row>
  </sheetData>
  <sheetProtection algorithmName="SHA-512" hashValue="aJn6EMXYwGc8jNaQuQ9ASS8TlQOyDAzi9oLxNnPcRMdMnIDdEUcYN0CC+J1q4nRvGaznkPcN/Q0jrWiIc3RwRQ==" saltValue="2YTSu/iK0hxgdxFswRVZEQ==" spinCount="100000" sheet="1" insertRows="0" selectLockedCells="1"/>
  <mergeCells count="19">
    <mergeCell ref="B13:D13"/>
    <mergeCell ref="E13:F13"/>
    <mergeCell ref="B10:D10"/>
    <mergeCell ref="E10:F10"/>
    <mergeCell ref="B11:D11"/>
    <mergeCell ref="E11:F11"/>
    <mergeCell ref="B12:D12"/>
    <mergeCell ref="E12:F12"/>
    <mergeCell ref="B8:D8"/>
    <mergeCell ref="E8:F8"/>
    <mergeCell ref="B9:D9"/>
    <mergeCell ref="E9:F9"/>
    <mergeCell ref="F3:H3"/>
    <mergeCell ref="A5:D5"/>
    <mergeCell ref="E5:F5"/>
    <mergeCell ref="B6:D6"/>
    <mergeCell ref="E6:F6"/>
    <mergeCell ref="B7:D7"/>
    <mergeCell ref="E7:F7"/>
  </mergeCells>
  <phoneticPr fontId="3"/>
  <dataValidations count="1">
    <dataValidation type="list" allowBlank="1" showInputMessage="1" showErrorMessage="1" sqref="A23:A133" xr:uid="{5B0177E3-A466-4351-9BAB-681922E5B1A1}">
      <formula1>$A$6:$A$13</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6CAA-0F5E-4142-B5DA-2BDAFCB11DD7}">
  <sheetPr>
    <tabColor rgb="FF92D050"/>
    <pageSetUpPr fitToPage="1"/>
  </sheetPr>
  <dimension ref="A1:J21"/>
  <sheetViews>
    <sheetView showGridLines="0" view="pageBreakPreview" topLeftCell="A4" zoomScaleNormal="100" zoomScaleSheetLayoutView="100" workbookViewId="0">
      <selection activeCell="E11" sqref="E11:G11"/>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6" customFormat="1">
      <c r="A1" s="106" t="s">
        <v>245</v>
      </c>
    </row>
    <row r="2" spans="1:10" s="106" customFormat="1" ht="19.5">
      <c r="A2" s="107" t="s">
        <v>281</v>
      </c>
    </row>
    <row r="3" spans="1:10" s="106" customFormat="1" ht="19.5">
      <c r="D3" s="122"/>
      <c r="F3" s="109" t="s">
        <v>91</v>
      </c>
      <c r="G3" s="324">
        <f>基本情報!E8</f>
        <v>0</v>
      </c>
      <c r="H3" s="325"/>
      <c r="I3" s="122"/>
    </row>
    <row r="5" spans="1:10">
      <c r="B5" s="330" t="s">
        <v>282</v>
      </c>
      <c r="C5" s="330"/>
      <c r="D5" s="330"/>
      <c r="E5" s="331">
        <f>SUM(F6:H6)</f>
        <v>0</v>
      </c>
      <c r="F5" s="139" t="s">
        <v>283</v>
      </c>
      <c r="G5" s="140" t="s">
        <v>284</v>
      </c>
      <c r="H5" s="140" t="s">
        <v>285</v>
      </c>
    </row>
    <row r="6" spans="1:10" s="138" customFormat="1" ht="28.15" customHeight="1">
      <c r="B6" s="330"/>
      <c r="C6" s="330"/>
      <c r="D6" s="330"/>
      <c r="E6" s="331"/>
      <c r="F6" s="214"/>
      <c r="G6" s="214"/>
      <c r="H6" s="214"/>
    </row>
    <row r="7" spans="1:10" s="138" customFormat="1" ht="10.15" customHeight="1"/>
    <row r="8" spans="1:10" s="138" customFormat="1" ht="28.15" customHeight="1">
      <c r="B8" s="157" t="s">
        <v>324</v>
      </c>
      <c r="E8" s="214"/>
      <c r="F8" s="165" t="str">
        <f>IF(E8&gt;J8,"入力できる最大日数("&amp;J8&amp;"日)を超えています","")</f>
        <v/>
      </c>
      <c r="J8" s="157">
        <f>_xlfn.DAYS("2023/9/30","2023/5/8")+1</f>
        <v>146</v>
      </c>
    </row>
    <row r="9" spans="1:10" s="138" customFormat="1" ht="10.15" customHeight="1"/>
    <row r="10" spans="1:10" s="138" customFormat="1" ht="28.15" customHeight="1">
      <c r="B10" s="138" t="s">
        <v>286</v>
      </c>
      <c r="E10" s="215">
        <f>E5*E8</f>
        <v>0</v>
      </c>
    </row>
    <row r="11" spans="1:10" s="138" customFormat="1" ht="31.15" customHeight="1">
      <c r="H11" s="141" t="s">
        <v>18</v>
      </c>
    </row>
    <row r="12" spans="1:10" s="142" customFormat="1">
      <c r="B12" s="291"/>
      <c r="C12" s="143" t="s">
        <v>287</v>
      </c>
      <c r="D12" s="143" t="s">
        <v>288</v>
      </c>
      <c r="E12" s="143" t="s">
        <v>289</v>
      </c>
      <c r="F12" s="143" t="s">
        <v>290</v>
      </c>
      <c r="G12" s="143" t="s">
        <v>291</v>
      </c>
      <c r="H12" s="143" t="s">
        <v>292</v>
      </c>
    </row>
    <row r="13" spans="1:10" s="142" customFormat="1">
      <c r="B13" s="291"/>
      <c r="C13" s="144" t="s">
        <v>11</v>
      </c>
      <c r="D13" s="144" t="s">
        <v>293</v>
      </c>
      <c r="E13" s="144" t="s">
        <v>294</v>
      </c>
      <c r="F13" s="144" t="s">
        <v>295</v>
      </c>
      <c r="G13" s="144" t="s">
        <v>296</v>
      </c>
      <c r="H13" s="144" t="s">
        <v>297</v>
      </c>
    </row>
    <row r="14" spans="1:10" s="142" customFormat="1" ht="65.45" customHeight="1">
      <c r="B14" s="291"/>
      <c r="C14" s="332" t="s">
        <v>298</v>
      </c>
      <c r="D14" s="333"/>
      <c r="E14" s="145"/>
      <c r="F14" s="145"/>
      <c r="G14" s="145"/>
      <c r="H14" s="145"/>
    </row>
    <row r="15" spans="1:10" s="138" customFormat="1" ht="28.15" customHeight="1">
      <c r="B15" s="146" t="s">
        <v>299</v>
      </c>
      <c r="C15" s="216"/>
      <c r="D15" s="216"/>
      <c r="E15" s="147">
        <f>IFERROR(C15/D15,0)</f>
        <v>0</v>
      </c>
      <c r="F15" s="214"/>
      <c r="G15" s="218">
        <f>$E$10*F15</f>
        <v>0</v>
      </c>
      <c r="H15" s="148">
        <f>E15*G15</f>
        <v>0</v>
      </c>
    </row>
    <row r="16" spans="1:10" s="138" customFormat="1" ht="28.15" customHeight="1">
      <c r="B16" s="146" t="s">
        <v>300</v>
      </c>
      <c r="C16" s="216"/>
      <c r="D16" s="216"/>
      <c r="E16" s="147">
        <f t="shared" ref="E16:E20" si="0">IFERROR(C16/D16,0)</f>
        <v>0</v>
      </c>
      <c r="F16" s="214"/>
      <c r="G16" s="218">
        <f t="shared" ref="G16:G20" si="1">$E$10*F16</f>
        <v>0</v>
      </c>
      <c r="H16" s="148">
        <f t="shared" ref="H16:H20" si="2">E16*G16</f>
        <v>0</v>
      </c>
    </row>
    <row r="17" spans="2:8" s="138" customFormat="1" ht="28.15" customHeight="1">
      <c r="B17" s="146" t="s">
        <v>301</v>
      </c>
      <c r="C17" s="216"/>
      <c r="D17" s="216"/>
      <c r="E17" s="147">
        <f t="shared" si="0"/>
        <v>0</v>
      </c>
      <c r="F17" s="214"/>
      <c r="G17" s="218">
        <f t="shared" si="1"/>
        <v>0</v>
      </c>
      <c r="H17" s="148">
        <f t="shared" si="2"/>
        <v>0</v>
      </c>
    </row>
    <row r="18" spans="2:8" s="138" customFormat="1" ht="28.15" customHeight="1">
      <c r="B18" s="146" t="s">
        <v>302</v>
      </c>
      <c r="C18" s="216"/>
      <c r="D18" s="216"/>
      <c r="E18" s="147">
        <f t="shared" si="0"/>
        <v>0</v>
      </c>
      <c r="F18" s="214"/>
      <c r="G18" s="218">
        <f t="shared" si="1"/>
        <v>0</v>
      </c>
      <c r="H18" s="148">
        <f t="shared" si="2"/>
        <v>0</v>
      </c>
    </row>
    <row r="19" spans="2:8" s="138" customFormat="1" ht="28.15" customHeight="1">
      <c r="B19" s="146" t="s">
        <v>303</v>
      </c>
      <c r="C19" s="216"/>
      <c r="D19" s="216"/>
      <c r="E19" s="147">
        <f t="shared" si="0"/>
        <v>0</v>
      </c>
      <c r="F19" s="214"/>
      <c r="G19" s="218">
        <f t="shared" si="1"/>
        <v>0</v>
      </c>
      <c r="H19" s="148">
        <f t="shared" si="2"/>
        <v>0</v>
      </c>
    </row>
    <row r="20" spans="2:8" s="138" customFormat="1" ht="28.15" customHeight="1" thickBot="1">
      <c r="B20" s="149" t="s">
        <v>304</v>
      </c>
      <c r="C20" s="217"/>
      <c r="D20" s="217"/>
      <c r="E20" s="150">
        <f t="shared" si="0"/>
        <v>0</v>
      </c>
      <c r="F20" s="219"/>
      <c r="G20" s="220">
        <f t="shared" si="1"/>
        <v>0</v>
      </c>
      <c r="H20" s="151">
        <f t="shared" si="2"/>
        <v>0</v>
      </c>
    </row>
    <row r="21" spans="2:8" s="138" customFormat="1" ht="28.15" customHeight="1" thickTop="1">
      <c r="B21" s="152" t="s">
        <v>305</v>
      </c>
      <c r="C21" s="153"/>
      <c r="D21" s="153"/>
      <c r="E21" s="154"/>
      <c r="F21" s="154"/>
      <c r="G21" s="154"/>
      <c r="H21" s="221">
        <f>ROUNDDOWN(SUM(H15:H20),0)</f>
        <v>0</v>
      </c>
    </row>
  </sheetData>
  <sheetProtection algorithmName="SHA-512" hashValue="2kdy2xOMpNybxMMYPWOXeGahK0WGieochnVbCVxoBSWCsnsqyDh0oeWAKTclLwJhAhRBQpGc2Keg0WxqhM3YbQ==" saltValue="WzI3re2ltNFJhmq8lwAWsA==" spinCount="100000" sheet="1" selectLockedCells="1"/>
  <mergeCells count="5">
    <mergeCell ref="G3:H3"/>
    <mergeCell ref="B5:D6"/>
    <mergeCell ref="E5:E6"/>
    <mergeCell ref="B12:B14"/>
    <mergeCell ref="C14:D14"/>
  </mergeCells>
  <phoneticPr fontId="3"/>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topLeftCell="A4" zoomScale="60" zoomScaleNormal="85" workbookViewId="0">
      <selection activeCell="B11" sqref="B11:G1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67"/>
      <c r="B2" s="367"/>
      <c r="C2" s="367"/>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8" t="s">
        <v>72</v>
      </c>
      <c r="B4" s="368"/>
      <c r="C4" s="369"/>
      <c r="D4" s="369"/>
      <c r="E4" s="369"/>
      <c r="F4" s="369"/>
      <c r="G4" s="369"/>
      <c r="H4" s="369"/>
      <c r="I4" s="369"/>
      <c r="J4" s="369"/>
      <c r="K4" s="369"/>
      <c r="L4" s="369"/>
      <c r="M4" s="369"/>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91</v>
      </c>
      <c r="I7" s="375">
        <f>基本情報!E8</f>
        <v>0</v>
      </c>
      <c r="J7" s="376"/>
      <c r="K7" s="376"/>
      <c r="L7" s="376"/>
      <c r="M7" s="376"/>
    </row>
    <row r="8" spans="1:13">
      <c r="A8" s="18"/>
      <c r="B8" s="18"/>
      <c r="C8" s="18"/>
      <c r="D8" s="18"/>
      <c r="E8" s="18"/>
      <c r="F8" s="18"/>
      <c r="G8" s="18"/>
      <c r="H8" s="18"/>
      <c r="I8" s="18"/>
      <c r="J8" s="18"/>
      <c r="K8" s="18"/>
      <c r="L8" s="18"/>
      <c r="M8" s="18"/>
    </row>
    <row r="9" spans="1:13" ht="19.5" thickBot="1">
      <c r="A9" s="350" t="s">
        <v>61</v>
      </c>
      <c r="B9" s="345"/>
      <c r="C9" s="18"/>
      <c r="D9" s="18"/>
      <c r="E9" s="18"/>
      <c r="F9" s="18"/>
      <c r="G9" s="18"/>
      <c r="H9" s="351" t="s">
        <v>62</v>
      </c>
      <c r="I9" s="351"/>
      <c r="J9" s="352"/>
      <c r="K9" s="352"/>
      <c r="L9" s="352"/>
      <c r="M9" s="18"/>
    </row>
    <row r="10" spans="1:13" ht="29.45" customHeight="1" thickBot="1">
      <c r="A10" s="18"/>
      <c r="B10" s="370" t="s">
        <v>63</v>
      </c>
      <c r="C10" s="371"/>
      <c r="D10" s="371"/>
      <c r="E10" s="371"/>
      <c r="F10" s="371"/>
      <c r="G10" s="372"/>
      <c r="H10" s="373" t="s">
        <v>64</v>
      </c>
      <c r="I10" s="371"/>
      <c r="J10" s="371"/>
      <c r="K10" s="371"/>
      <c r="L10" s="374"/>
      <c r="M10" s="18"/>
    </row>
    <row r="11" spans="1:13" ht="29.45" customHeight="1">
      <c r="A11" s="18"/>
      <c r="B11" s="377" t="s">
        <v>73</v>
      </c>
      <c r="C11" s="378"/>
      <c r="D11" s="378"/>
      <c r="E11" s="378"/>
      <c r="F11" s="378"/>
      <c r="G11" s="379"/>
      <c r="H11" s="19"/>
      <c r="I11" s="20"/>
      <c r="J11" s="380">
        <f>'別紙2-1（新規）'!I17</f>
        <v>0</v>
      </c>
      <c r="K11" s="380"/>
      <c r="L11" s="21"/>
      <c r="M11" s="18"/>
    </row>
    <row r="12" spans="1:13" ht="29.45" customHeight="1">
      <c r="A12" s="18"/>
      <c r="B12" s="361" t="s">
        <v>65</v>
      </c>
      <c r="C12" s="362"/>
      <c r="D12" s="362"/>
      <c r="E12" s="362"/>
      <c r="F12" s="362"/>
      <c r="G12" s="363"/>
      <c r="H12" s="22"/>
      <c r="I12" s="23"/>
      <c r="J12" s="381">
        <f>J18-J11-J13</f>
        <v>0</v>
      </c>
      <c r="K12" s="381"/>
      <c r="L12" s="24"/>
      <c r="M12" s="18"/>
    </row>
    <row r="13" spans="1:13" ht="29.45" customHeight="1" thickBot="1">
      <c r="A13" s="18"/>
      <c r="B13" s="361" t="s">
        <v>66</v>
      </c>
      <c r="C13" s="362"/>
      <c r="D13" s="362"/>
      <c r="E13" s="362"/>
      <c r="F13" s="362"/>
      <c r="G13" s="363"/>
      <c r="H13" s="25"/>
      <c r="I13" s="26"/>
      <c r="J13" s="364">
        <f>'別紙2-1（新規）'!D17</f>
        <v>0</v>
      </c>
      <c r="K13" s="364"/>
      <c r="L13" s="27"/>
      <c r="M13" s="18"/>
    </row>
    <row r="14" spans="1:13" ht="29.45" customHeight="1" thickBot="1">
      <c r="A14" s="18"/>
      <c r="B14" s="341" t="s">
        <v>67</v>
      </c>
      <c r="C14" s="342"/>
      <c r="D14" s="342"/>
      <c r="E14" s="342"/>
      <c r="F14" s="342"/>
      <c r="G14" s="343"/>
      <c r="H14" s="28"/>
      <c r="I14" s="344">
        <f>SUM(J11:K13)</f>
        <v>0</v>
      </c>
      <c r="J14" s="344"/>
      <c r="K14" s="344"/>
      <c r="L14" s="29"/>
      <c r="M14" s="18"/>
    </row>
    <row r="15" spans="1:13">
      <c r="A15" s="18"/>
      <c r="B15" s="365"/>
      <c r="C15" s="365"/>
      <c r="D15" s="365"/>
      <c r="E15" s="365"/>
      <c r="F15" s="365"/>
      <c r="G15" s="365"/>
      <c r="H15" s="365"/>
      <c r="I15" s="365"/>
      <c r="J15" s="365"/>
      <c r="K15" s="365"/>
      <c r="L15" s="365"/>
      <c r="M15" s="18"/>
    </row>
    <row r="16" spans="1:13" ht="19.5" thickBot="1">
      <c r="A16" s="350" t="s">
        <v>68</v>
      </c>
      <c r="B16" s="345"/>
      <c r="C16" s="18"/>
      <c r="D16" s="18"/>
      <c r="E16" s="18"/>
      <c r="F16" s="18"/>
      <c r="G16" s="18"/>
      <c r="H16" s="351" t="s">
        <v>62</v>
      </c>
      <c r="I16" s="351"/>
      <c r="J16" s="352"/>
      <c r="K16" s="352"/>
      <c r="L16" s="352"/>
      <c r="M16" s="18"/>
    </row>
    <row r="17" spans="1:13" ht="29.45" customHeight="1" thickBot="1">
      <c r="A17" s="18"/>
      <c r="B17" s="370" t="s">
        <v>63</v>
      </c>
      <c r="C17" s="371"/>
      <c r="D17" s="371"/>
      <c r="E17" s="371"/>
      <c r="F17" s="371"/>
      <c r="G17" s="372"/>
      <c r="H17" s="373" t="s">
        <v>64</v>
      </c>
      <c r="I17" s="371"/>
      <c r="J17" s="371"/>
      <c r="K17" s="371"/>
      <c r="L17" s="374"/>
      <c r="M17" s="18"/>
    </row>
    <row r="18" spans="1:13" ht="29.45" customHeight="1">
      <c r="A18" s="18"/>
      <c r="B18" s="353" t="s">
        <v>69</v>
      </c>
      <c r="C18" s="354"/>
      <c r="D18" s="354"/>
      <c r="E18" s="354"/>
      <c r="F18" s="354"/>
      <c r="G18" s="355"/>
      <c r="H18" s="30"/>
      <c r="I18" s="31"/>
      <c r="J18" s="356">
        <f>'別紙2-1（新規）'!C17</f>
        <v>0</v>
      </c>
      <c r="K18" s="356"/>
      <c r="L18" s="32"/>
      <c r="M18" s="18"/>
    </row>
    <row r="19" spans="1:13" ht="29.45" customHeight="1">
      <c r="A19" s="18"/>
      <c r="B19" s="357"/>
      <c r="C19" s="358"/>
      <c r="D19" s="358"/>
      <c r="E19" s="358"/>
      <c r="F19" s="358"/>
      <c r="G19" s="359"/>
      <c r="H19" s="33"/>
      <c r="I19" s="360"/>
      <c r="J19" s="360"/>
      <c r="K19" s="360"/>
      <c r="L19" s="34"/>
      <c r="M19" s="18"/>
    </row>
    <row r="20" spans="1:13" ht="29.45" customHeight="1" thickBot="1">
      <c r="A20" s="18"/>
      <c r="B20" s="334"/>
      <c r="C20" s="335"/>
      <c r="D20" s="335"/>
      <c r="E20" s="335"/>
      <c r="F20" s="335"/>
      <c r="G20" s="336"/>
      <c r="H20" s="35"/>
      <c r="I20" s="337"/>
      <c r="J20" s="337"/>
      <c r="K20" s="337"/>
      <c r="L20" s="36"/>
      <c r="M20" s="18"/>
    </row>
    <row r="21" spans="1:13" ht="29.45" customHeight="1" thickBot="1">
      <c r="A21" s="18"/>
      <c r="B21" s="341" t="s">
        <v>67</v>
      </c>
      <c r="C21" s="342"/>
      <c r="D21" s="342"/>
      <c r="E21" s="342"/>
      <c r="F21" s="342"/>
      <c r="G21" s="343"/>
      <c r="H21" s="28"/>
      <c r="I21" s="344">
        <f>SUM(J18:K20)</f>
        <v>0</v>
      </c>
      <c r="J21" s="344"/>
      <c r="K21" s="344"/>
      <c r="L21" s="29"/>
      <c r="M21" s="18"/>
    </row>
    <row r="22" spans="1:13">
      <c r="A22" s="18"/>
      <c r="B22" s="18"/>
      <c r="C22" s="18"/>
      <c r="D22" s="18"/>
      <c r="E22" s="18"/>
      <c r="F22" s="18"/>
      <c r="G22" s="18"/>
      <c r="H22" s="18"/>
      <c r="I22" s="18"/>
      <c r="J22" s="18"/>
      <c r="K22" s="18"/>
      <c r="L22" s="18"/>
      <c r="M22" s="18"/>
    </row>
    <row r="23" spans="1:13">
      <c r="A23" s="18"/>
      <c r="B23" s="345" t="s">
        <v>70</v>
      </c>
      <c r="C23" s="345"/>
      <c r="D23" s="345"/>
      <c r="E23" s="345"/>
      <c r="F23" s="345"/>
      <c r="G23" s="345"/>
      <c r="H23" s="345"/>
      <c r="I23" s="345"/>
      <c r="J23" s="345"/>
      <c r="K23" s="37"/>
      <c r="L23" s="18"/>
      <c r="M23" s="18"/>
    </row>
    <row r="24" spans="1:13">
      <c r="A24" s="18"/>
      <c r="B24" s="37"/>
      <c r="C24" s="37"/>
      <c r="D24" s="37"/>
      <c r="E24" s="37"/>
      <c r="F24" s="37"/>
      <c r="G24" s="37"/>
      <c r="H24" s="37"/>
      <c r="I24" s="37"/>
      <c r="J24" s="37"/>
      <c r="K24" s="37"/>
      <c r="L24" s="18"/>
      <c r="M24" s="18"/>
    </row>
    <row r="25" spans="1:13">
      <c r="A25" s="18"/>
      <c r="B25" s="37"/>
      <c r="C25" s="1"/>
      <c r="D25" s="347" t="str">
        <f>'様式第１号（交付申請書）'!Q3</f>
        <v>令和５年　月　　日</v>
      </c>
      <c r="E25" s="348"/>
      <c r="F25" s="348"/>
      <c r="G25" s="348"/>
      <c r="H25" s="348"/>
      <c r="I25" s="348"/>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346" t="s">
        <v>74</v>
      </c>
      <c r="E27" s="346"/>
      <c r="F27" s="366" t="s">
        <v>92</v>
      </c>
      <c r="G27" s="366"/>
      <c r="H27" s="366"/>
      <c r="I27" s="366"/>
      <c r="J27" s="366"/>
      <c r="K27" s="366"/>
      <c r="L27" s="366"/>
      <c r="M27" s="366"/>
    </row>
    <row r="28" spans="1:13">
      <c r="A28" s="18"/>
      <c r="B28" s="18"/>
      <c r="C28" s="18"/>
      <c r="D28" s="38"/>
      <c r="E28" s="38"/>
      <c r="F28" s="39"/>
      <c r="G28" s="349" t="str">
        <f>IF(基本情報!E5="","",基本情報!E5)</f>
        <v/>
      </c>
      <c r="H28" s="349"/>
      <c r="I28" s="349"/>
      <c r="J28" s="349"/>
      <c r="K28" s="349"/>
      <c r="L28" s="349"/>
      <c r="M28" s="349"/>
    </row>
    <row r="29" spans="1:13" ht="9" customHeight="1">
      <c r="A29" s="18"/>
      <c r="B29" s="37"/>
      <c r="C29" s="37"/>
      <c r="D29" s="37"/>
      <c r="E29" s="37"/>
      <c r="F29" s="37"/>
      <c r="G29" s="37"/>
      <c r="H29" s="37"/>
      <c r="I29" s="37"/>
      <c r="J29" s="37"/>
      <c r="K29" s="37"/>
      <c r="L29" s="18"/>
      <c r="M29" s="18"/>
    </row>
    <row r="30" spans="1:13">
      <c r="A30" s="18"/>
      <c r="B30" s="18"/>
      <c r="C30" s="18"/>
      <c r="D30" s="338" t="s">
        <v>75</v>
      </c>
      <c r="E30" s="338"/>
      <c r="F30" s="366" t="s">
        <v>93</v>
      </c>
      <c r="G30" s="366"/>
      <c r="H30" s="366"/>
      <c r="I30" s="366"/>
      <c r="J30" s="366"/>
      <c r="K30" s="366"/>
      <c r="L30" s="366"/>
      <c r="M30" s="366"/>
    </row>
    <row r="31" spans="1:13">
      <c r="A31" s="18"/>
      <c r="B31" s="18"/>
      <c r="C31" s="18"/>
      <c r="D31" s="339"/>
      <c r="E31" s="339"/>
      <c r="F31" s="40"/>
      <c r="G31" s="340" t="str">
        <f>IF(基本情報!E6="","",基本情報!E6)</f>
        <v/>
      </c>
      <c r="H31" s="340"/>
      <c r="I31" s="340"/>
      <c r="J31" s="340"/>
      <c r="K31" s="340"/>
      <c r="L31" s="340"/>
      <c r="M31" s="340"/>
    </row>
    <row r="32" spans="1:13">
      <c r="A32" s="18"/>
      <c r="B32" s="18"/>
      <c r="C32" s="18"/>
      <c r="D32" s="18"/>
      <c r="E32" s="18"/>
      <c r="F32" s="18"/>
      <c r="G32" s="340">
        <f>基本情報!E7</f>
        <v>0</v>
      </c>
      <c r="H32" s="340"/>
      <c r="I32" s="340"/>
      <c r="J32" s="340"/>
      <c r="K32" s="340"/>
      <c r="L32" s="340"/>
      <c r="M32" s="340"/>
    </row>
  </sheetData>
  <sheetProtection algorithmName="SHA-512" hashValue="HNMCN4YqOUsPTL0wI1JimDoDbeX4JeXJGn/GvR9z69c+lY4FTAMNmNzovsAZO+D+3Zy9OaSn/rI48eDHl0Y3ng==" saltValue="n/PRyyY4O2/Hs39DjkB86w=="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3"/>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5B81-42C7-47CC-97DE-345633DF9CD1}">
  <sheetPr>
    <tabColor rgb="FF92D050"/>
  </sheetPr>
  <dimension ref="A1:U32"/>
  <sheetViews>
    <sheetView showGridLines="0" view="pageBreakPreview" zoomScale="85" zoomScaleNormal="85" zoomScaleSheetLayoutView="85" workbookViewId="0">
      <selection activeCell="B9" sqref="B9:T11"/>
    </sheetView>
  </sheetViews>
  <sheetFormatPr defaultRowHeight="18.75"/>
  <cols>
    <col min="1" max="21" width="4.5" customWidth="1"/>
  </cols>
  <sheetData>
    <row r="1" spans="1:21">
      <c r="A1" s="169"/>
      <c r="B1" s="169"/>
      <c r="C1" s="169"/>
      <c r="D1" s="169"/>
      <c r="E1" s="169"/>
      <c r="F1" s="169"/>
      <c r="G1" s="169"/>
      <c r="H1" s="169"/>
      <c r="I1" s="169"/>
      <c r="J1" s="169"/>
      <c r="K1" s="169"/>
      <c r="L1" s="169"/>
      <c r="M1" s="169"/>
      <c r="N1" s="169"/>
      <c r="O1" s="169"/>
      <c r="P1" s="169"/>
      <c r="Q1" s="169"/>
      <c r="R1" s="169"/>
      <c r="S1" s="169"/>
      <c r="T1" s="169"/>
      <c r="U1" s="161"/>
    </row>
    <row r="2" spans="1:21">
      <c r="A2" s="170"/>
      <c r="B2" s="170"/>
      <c r="C2" s="170"/>
      <c r="D2" s="170"/>
      <c r="E2" s="170"/>
      <c r="F2" s="170"/>
      <c r="G2" s="170"/>
      <c r="H2" s="170"/>
      <c r="I2" s="169"/>
      <c r="J2" s="169"/>
      <c r="K2" s="169"/>
      <c r="L2" s="169"/>
      <c r="M2" s="169"/>
      <c r="N2" s="169"/>
      <c r="O2" s="169"/>
      <c r="P2" s="169"/>
      <c r="Q2" s="169"/>
      <c r="R2" s="169"/>
      <c r="S2" s="169"/>
      <c r="T2" s="169"/>
      <c r="U2" s="171"/>
    </row>
    <row r="3" spans="1:21" ht="21">
      <c r="A3" s="382" t="s">
        <v>326</v>
      </c>
      <c r="B3" s="382"/>
      <c r="C3" s="382"/>
      <c r="D3" s="382"/>
      <c r="E3" s="382"/>
      <c r="F3" s="382"/>
      <c r="G3" s="382"/>
      <c r="H3" s="382"/>
      <c r="I3" s="383"/>
      <c r="J3" s="383"/>
      <c r="K3" s="383"/>
      <c r="L3" s="383"/>
      <c r="M3" s="383"/>
      <c r="N3" s="383"/>
      <c r="O3" s="383"/>
      <c r="P3" s="383"/>
      <c r="Q3" s="383"/>
      <c r="R3" s="383"/>
      <c r="S3" s="383"/>
      <c r="T3" s="383"/>
      <c r="U3" s="383"/>
    </row>
    <row r="4" spans="1:21" ht="21">
      <c r="A4" s="172"/>
      <c r="B4" s="172"/>
      <c r="C4" s="172"/>
      <c r="D4" s="172"/>
      <c r="E4" s="172"/>
      <c r="F4" s="172"/>
      <c r="G4" s="172"/>
      <c r="H4" s="172"/>
      <c r="I4" s="173"/>
      <c r="J4" s="173"/>
      <c r="K4" s="173"/>
      <c r="L4" s="173"/>
      <c r="M4" s="173"/>
      <c r="N4" s="173"/>
      <c r="O4" s="173"/>
      <c r="P4" s="173"/>
      <c r="Q4" s="173"/>
      <c r="R4" s="173"/>
      <c r="S4" s="173"/>
      <c r="T4" s="173"/>
      <c r="U4" s="173"/>
    </row>
    <row r="5" spans="1:21" ht="21">
      <c r="A5" s="172"/>
      <c r="B5" s="172"/>
      <c r="C5" s="172"/>
      <c r="D5" s="172"/>
      <c r="E5" s="172"/>
      <c r="F5" s="172"/>
      <c r="G5" s="172"/>
      <c r="H5" s="172"/>
      <c r="I5" s="173"/>
      <c r="J5" s="173"/>
      <c r="K5" s="173"/>
      <c r="L5" s="173"/>
      <c r="M5" s="173"/>
      <c r="N5" s="173"/>
      <c r="O5" s="173"/>
      <c r="P5" s="173"/>
      <c r="Q5" s="173"/>
      <c r="R5" s="173"/>
      <c r="S5" s="173"/>
      <c r="T5" s="173"/>
      <c r="U5" s="173"/>
    </row>
    <row r="6" spans="1:21" ht="21">
      <c r="A6" s="172"/>
      <c r="B6" s="172"/>
      <c r="C6" s="172"/>
      <c r="D6" s="172"/>
      <c r="E6" s="172"/>
      <c r="F6" s="172"/>
      <c r="G6" s="172"/>
      <c r="H6" s="172"/>
      <c r="I6" s="173"/>
      <c r="J6" s="173"/>
      <c r="K6" s="131" t="s">
        <v>91</v>
      </c>
      <c r="L6" s="285">
        <f>基本情報!E8</f>
        <v>0</v>
      </c>
      <c r="M6" s="286"/>
      <c r="N6" s="286"/>
      <c r="O6" s="286"/>
      <c r="P6" s="286"/>
      <c r="Q6" s="286"/>
      <c r="R6" s="286"/>
      <c r="S6" s="286"/>
      <c r="T6" s="286"/>
      <c r="U6" s="167"/>
    </row>
    <row r="7" spans="1:21">
      <c r="A7" s="174"/>
      <c r="B7" s="174"/>
      <c r="C7" s="174"/>
      <c r="D7" s="174"/>
      <c r="E7" s="174"/>
      <c r="F7" s="174"/>
      <c r="G7" s="174"/>
      <c r="H7" s="174"/>
      <c r="I7" s="174"/>
      <c r="J7" s="174"/>
      <c r="K7" s="174"/>
      <c r="L7" s="174"/>
      <c r="M7" s="174"/>
      <c r="N7" s="174"/>
      <c r="O7" s="174"/>
      <c r="P7" s="174"/>
      <c r="Q7" s="174"/>
      <c r="R7" s="174"/>
      <c r="S7" s="174"/>
      <c r="T7" s="174"/>
      <c r="U7" s="174"/>
    </row>
    <row r="8" spans="1:21">
      <c r="A8" s="175"/>
      <c r="B8" s="175"/>
      <c r="C8" s="175"/>
      <c r="D8" s="175"/>
      <c r="E8" s="175"/>
      <c r="F8" s="175"/>
      <c r="G8" s="175"/>
      <c r="H8" s="175"/>
      <c r="I8" s="175"/>
      <c r="J8" s="175"/>
      <c r="K8" s="175"/>
      <c r="L8" s="175"/>
      <c r="M8" s="175"/>
      <c r="N8" s="175"/>
      <c r="O8" s="175"/>
      <c r="P8" s="175"/>
      <c r="Q8" s="175"/>
      <c r="R8" s="175"/>
      <c r="S8" s="175"/>
      <c r="T8" s="175"/>
      <c r="U8" s="175"/>
    </row>
    <row r="9" spans="1:21">
      <c r="A9" s="175"/>
      <c r="B9" s="384" t="s">
        <v>344</v>
      </c>
      <c r="C9" s="384"/>
      <c r="D9" s="384"/>
      <c r="E9" s="384"/>
      <c r="F9" s="384"/>
      <c r="G9" s="384"/>
      <c r="H9" s="384"/>
      <c r="I9" s="384"/>
      <c r="J9" s="384"/>
      <c r="K9" s="384"/>
      <c r="L9" s="384"/>
      <c r="M9" s="384"/>
      <c r="N9" s="384"/>
      <c r="O9" s="384"/>
      <c r="P9" s="384"/>
      <c r="Q9" s="384"/>
      <c r="R9" s="384"/>
      <c r="S9" s="384"/>
      <c r="T9" s="384"/>
      <c r="U9" s="175"/>
    </row>
    <row r="10" spans="1:21">
      <c r="A10" s="175"/>
      <c r="B10" s="384"/>
      <c r="C10" s="384"/>
      <c r="D10" s="384"/>
      <c r="E10" s="384"/>
      <c r="F10" s="384"/>
      <c r="G10" s="384"/>
      <c r="H10" s="384"/>
      <c r="I10" s="384"/>
      <c r="J10" s="384"/>
      <c r="K10" s="384"/>
      <c r="L10" s="384"/>
      <c r="M10" s="384"/>
      <c r="N10" s="384"/>
      <c r="O10" s="384"/>
      <c r="P10" s="384"/>
      <c r="Q10" s="384"/>
      <c r="R10" s="384"/>
      <c r="S10" s="384"/>
      <c r="T10" s="384"/>
      <c r="U10" s="175"/>
    </row>
    <row r="11" spans="1:21">
      <c r="B11" s="384"/>
      <c r="C11" s="384"/>
      <c r="D11" s="384"/>
      <c r="E11" s="384"/>
      <c r="F11" s="384"/>
      <c r="G11" s="384"/>
      <c r="H11" s="384"/>
      <c r="I11" s="384"/>
      <c r="J11" s="384"/>
      <c r="K11" s="384"/>
      <c r="L11" s="384"/>
      <c r="M11" s="384"/>
      <c r="N11" s="384"/>
      <c r="O11" s="384"/>
      <c r="P11" s="384"/>
      <c r="Q11" s="384"/>
      <c r="R11" s="384"/>
      <c r="S11" s="384"/>
      <c r="T11" s="384"/>
    </row>
    <row r="13" spans="1:21" ht="19.5">
      <c r="B13" s="176"/>
      <c r="C13" s="176"/>
      <c r="D13" s="176"/>
      <c r="E13" s="176"/>
      <c r="F13" s="176"/>
      <c r="G13" s="176"/>
      <c r="H13" s="176"/>
      <c r="I13" s="176"/>
      <c r="J13" s="176"/>
      <c r="K13" s="176"/>
      <c r="L13" s="176"/>
      <c r="M13" s="176"/>
      <c r="N13" s="176"/>
      <c r="O13" s="176"/>
      <c r="P13" s="176"/>
      <c r="Q13" s="176"/>
      <c r="R13" s="176"/>
      <c r="S13" s="176"/>
      <c r="T13" s="176"/>
    </row>
    <row r="14" spans="1:21" ht="19.899999999999999" customHeight="1">
      <c r="B14" s="385"/>
      <c r="C14" s="386" t="s">
        <v>328</v>
      </c>
      <c r="D14" s="386"/>
      <c r="E14" s="386"/>
      <c r="F14" s="386"/>
      <c r="G14" s="386"/>
      <c r="H14" s="386"/>
      <c r="I14" s="386"/>
      <c r="J14" s="386"/>
      <c r="K14" s="386"/>
      <c r="L14" s="386"/>
      <c r="M14" s="386"/>
      <c r="N14" s="386"/>
      <c r="O14" s="386"/>
      <c r="P14" s="386"/>
      <c r="Q14" s="178"/>
      <c r="R14" s="387"/>
      <c r="S14" s="388"/>
      <c r="T14" s="389"/>
      <c r="U14" s="166"/>
    </row>
    <row r="15" spans="1:21" ht="19.899999999999999" customHeight="1">
      <c r="B15" s="330"/>
      <c r="C15" s="386"/>
      <c r="D15" s="386"/>
      <c r="E15" s="386"/>
      <c r="F15" s="386"/>
      <c r="G15" s="386"/>
      <c r="H15" s="386"/>
      <c r="I15" s="386"/>
      <c r="J15" s="386"/>
      <c r="K15" s="386"/>
      <c r="L15" s="386"/>
      <c r="M15" s="386"/>
      <c r="N15" s="386"/>
      <c r="O15" s="386"/>
      <c r="P15" s="386"/>
      <c r="Q15" s="178"/>
      <c r="R15" s="390"/>
      <c r="S15" s="391"/>
      <c r="T15" s="392"/>
      <c r="U15" s="166"/>
    </row>
    <row r="16" spans="1:21" ht="19.5">
      <c r="B16" s="177"/>
      <c r="C16" s="177"/>
      <c r="D16" s="177"/>
      <c r="E16" s="177"/>
      <c r="F16" s="177"/>
      <c r="G16" s="177"/>
      <c r="H16" s="177"/>
      <c r="I16" s="177"/>
      <c r="J16" s="177"/>
      <c r="K16" s="177"/>
      <c r="L16" s="177"/>
      <c r="M16" s="177"/>
      <c r="N16" s="177"/>
      <c r="O16" s="177"/>
      <c r="P16" s="177"/>
      <c r="Q16" s="177"/>
      <c r="R16" s="177"/>
      <c r="S16" s="177"/>
      <c r="T16" s="177"/>
      <c r="U16" s="166"/>
    </row>
    <row r="17" spans="2:21" ht="19.5">
      <c r="B17" s="176"/>
      <c r="C17" s="176"/>
      <c r="D17" s="176"/>
      <c r="E17" s="176"/>
      <c r="F17" s="176"/>
      <c r="G17" s="176"/>
      <c r="H17" s="176"/>
      <c r="I17" s="176"/>
      <c r="J17" s="176"/>
      <c r="K17" s="176"/>
      <c r="L17" s="176"/>
      <c r="M17" s="176"/>
      <c r="N17" s="176"/>
      <c r="O17" s="176"/>
      <c r="P17" s="176"/>
      <c r="Q17" s="176"/>
      <c r="R17" s="176"/>
      <c r="S17" s="176"/>
      <c r="T17" s="176"/>
    </row>
    <row r="18" spans="2:21" ht="19.5">
      <c r="B18" s="176"/>
      <c r="C18" s="176"/>
      <c r="D18" s="176"/>
      <c r="E18" s="176"/>
      <c r="F18" s="176"/>
      <c r="G18" s="176"/>
      <c r="H18" s="176"/>
      <c r="I18" s="176"/>
      <c r="J18" s="176"/>
      <c r="K18" s="176"/>
      <c r="L18" s="176"/>
      <c r="M18" s="176"/>
      <c r="N18" s="176"/>
      <c r="O18" s="176"/>
      <c r="P18" s="176"/>
      <c r="Q18" s="176"/>
      <c r="R18" s="176"/>
      <c r="S18" s="176"/>
      <c r="T18" s="176"/>
    </row>
    <row r="19" spans="2:21" ht="18" customHeight="1">
      <c r="B19" s="385"/>
      <c r="C19" s="386" t="s">
        <v>327</v>
      </c>
      <c r="D19" s="386"/>
      <c r="E19" s="386"/>
      <c r="F19" s="386"/>
      <c r="G19" s="386"/>
      <c r="H19" s="386"/>
      <c r="I19" s="386"/>
      <c r="J19" s="386"/>
      <c r="K19" s="386"/>
      <c r="L19" s="386"/>
      <c r="M19" s="386"/>
      <c r="N19" s="386"/>
      <c r="O19" s="386"/>
      <c r="P19" s="386"/>
      <c r="Q19" s="142"/>
      <c r="R19" s="387"/>
      <c r="S19" s="388"/>
      <c r="T19" s="389"/>
      <c r="U19" s="166"/>
    </row>
    <row r="20" spans="2:21">
      <c r="B20" s="330"/>
      <c r="C20" s="386"/>
      <c r="D20" s="386"/>
      <c r="E20" s="386"/>
      <c r="F20" s="386"/>
      <c r="G20" s="386"/>
      <c r="H20" s="386"/>
      <c r="I20" s="386"/>
      <c r="J20" s="386"/>
      <c r="K20" s="386"/>
      <c r="L20" s="386"/>
      <c r="M20" s="386"/>
      <c r="N20" s="386"/>
      <c r="O20" s="386"/>
      <c r="P20" s="386"/>
      <c r="Q20" s="142"/>
      <c r="R20" s="390"/>
      <c r="S20" s="391"/>
      <c r="T20" s="392"/>
      <c r="U20" s="166"/>
    </row>
    <row r="21" spans="2:21" ht="19.5">
      <c r="B21" s="177"/>
      <c r="C21" s="177"/>
      <c r="D21" s="177"/>
      <c r="E21" s="177"/>
      <c r="F21" s="177"/>
      <c r="G21" s="177"/>
      <c r="H21" s="177"/>
      <c r="I21" s="177"/>
      <c r="J21" s="177"/>
      <c r="K21" s="177"/>
      <c r="L21" s="177"/>
      <c r="M21" s="177"/>
      <c r="N21" s="177"/>
      <c r="O21" s="177"/>
      <c r="P21" s="177"/>
      <c r="Q21" s="177"/>
      <c r="R21" s="177"/>
      <c r="S21" s="177"/>
      <c r="T21" s="177"/>
      <c r="U21" s="166"/>
    </row>
    <row r="22" spans="2:21" ht="19.5">
      <c r="B22" s="176"/>
      <c r="C22" s="176"/>
      <c r="D22" s="176"/>
      <c r="E22" s="176"/>
      <c r="F22" s="176"/>
      <c r="G22" s="176"/>
      <c r="H22" s="176"/>
      <c r="I22" s="176"/>
      <c r="J22" s="176"/>
      <c r="K22" s="176"/>
      <c r="L22" s="176"/>
      <c r="M22" s="176"/>
      <c r="N22" s="176"/>
      <c r="O22" s="176"/>
      <c r="P22" s="176"/>
      <c r="Q22" s="176"/>
      <c r="R22" s="176"/>
      <c r="S22" s="176"/>
      <c r="T22" s="176"/>
    </row>
    <row r="23" spans="2:21" ht="19.5">
      <c r="B23" s="176"/>
      <c r="C23" s="176"/>
      <c r="D23" s="176"/>
      <c r="E23" s="176"/>
      <c r="F23" s="176"/>
      <c r="G23" s="176"/>
      <c r="H23" s="176"/>
      <c r="I23" s="176"/>
      <c r="J23" s="176"/>
      <c r="K23" s="176"/>
      <c r="L23" s="176"/>
      <c r="M23" s="176"/>
      <c r="N23" s="176"/>
      <c r="O23" s="176"/>
      <c r="P23" s="176"/>
      <c r="Q23" s="176"/>
      <c r="R23" s="176"/>
      <c r="S23" s="176"/>
      <c r="T23" s="176"/>
    </row>
    <row r="24" spans="2:21" ht="19.5">
      <c r="B24" s="176"/>
      <c r="C24" s="176"/>
      <c r="D24" s="176"/>
      <c r="E24" s="176"/>
      <c r="F24" s="176"/>
      <c r="G24" s="176"/>
      <c r="H24" s="176"/>
      <c r="I24" s="176"/>
      <c r="J24" s="176"/>
      <c r="K24" s="176"/>
      <c r="L24" s="176"/>
      <c r="M24" s="176"/>
      <c r="N24" s="176"/>
      <c r="O24" s="176"/>
      <c r="P24" s="176"/>
      <c r="Q24" s="176"/>
      <c r="R24" s="176"/>
      <c r="S24" s="176"/>
      <c r="T24" s="176"/>
    </row>
    <row r="25" spans="2:21" ht="19.5">
      <c r="B25" s="176"/>
      <c r="C25" s="176"/>
      <c r="D25" s="176"/>
      <c r="E25" s="176"/>
      <c r="F25" s="176"/>
      <c r="G25" s="176"/>
      <c r="H25" s="176"/>
      <c r="I25" s="176"/>
      <c r="J25" s="176"/>
      <c r="K25" s="176"/>
      <c r="L25" s="176"/>
      <c r="M25" s="176"/>
      <c r="N25" s="176"/>
      <c r="O25" s="176"/>
      <c r="P25" s="176"/>
      <c r="Q25" s="176"/>
      <c r="R25" s="176"/>
      <c r="S25" s="176"/>
      <c r="T25" s="176"/>
    </row>
    <row r="26" spans="2:21" ht="19.5">
      <c r="B26" s="103"/>
      <c r="C26" s="103"/>
      <c r="D26" s="103"/>
      <c r="E26" s="103"/>
      <c r="F26" s="103"/>
      <c r="G26" s="103"/>
      <c r="H26" s="103"/>
      <c r="I26" s="103"/>
      <c r="J26" s="103"/>
      <c r="K26" s="103"/>
      <c r="L26" s="103"/>
      <c r="M26" s="103"/>
      <c r="N26" s="103"/>
      <c r="O26" s="103"/>
      <c r="P26" s="103"/>
      <c r="Q26" s="103"/>
      <c r="R26" s="103"/>
      <c r="S26" s="103"/>
      <c r="T26" s="103"/>
    </row>
    <row r="27" spans="2:21" ht="19.5">
      <c r="B27" s="103"/>
      <c r="C27" s="103"/>
      <c r="D27" s="103"/>
      <c r="E27" s="103"/>
      <c r="F27" s="103"/>
      <c r="G27" s="103"/>
      <c r="H27" s="103"/>
      <c r="I27" s="103"/>
      <c r="J27" s="103"/>
      <c r="K27" s="103"/>
      <c r="L27" s="103"/>
      <c r="M27" s="103"/>
      <c r="N27" s="103"/>
      <c r="O27" s="103"/>
      <c r="P27" s="103"/>
      <c r="Q27" s="103"/>
      <c r="R27" s="103"/>
      <c r="S27" s="103"/>
      <c r="T27" s="103"/>
    </row>
    <row r="28" spans="2:21" ht="19.5">
      <c r="B28" s="103"/>
      <c r="C28" s="103"/>
      <c r="D28" s="103"/>
      <c r="E28" s="103"/>
      <c r="F28" s="103"/>
      <c r="G28" s="103"/>
      <c r="H28" s="103"/>
      <c r="I28" s="103"/>
      <c r="J28" s="103"/>
      <c r="K28" s="103"/>
      <c r="L28" s="103"/>
      <c r="M28" s="103"/>
      <c r="N28" s="103"/>
      <c r="O28" s="103"/>
      <c r="P28" s="103"/>
      <c r="Q28" s="103"/>
      <c r="R28" s="103"/>
      <c r="S28" s="103"/>
      <c r="T28" s="103"/>
    </row>
    <row r="29" spans="2:21" ht="19.5">
      <c r="B29" s="103"/>
      <c r="C29" s="103"/>
      <c r="D29" s="103"/>
      <c r="E29" s="103"/>
      <c r="F29" s="103"/>
      <c r="G29" s="103"/>
      <c r="H29" s="103"/>
      <c r="I29" s="103"/>
      <c r="J29" s="103"/>
      <c r="K29" s="103"/>
      <c r="L29" s="103"/>
      <c r="M29" s="103"/>
      <c r="N29" s="103"/>
      <c r="O29" s="103"/>
      <c r="P29" s="103"/>
      <c r="Q29" s="103"/>
      <c r="R29" s="103"/>
      <c r="S29" s="103"/>
      <c r="T29" s="103"/>
    </row>
    <row r="30" spans="2:21" ht="19.5">
      <c r="B30" s="103"/>
      <c r="C30" s="103"/>
      <c r="D30" s="103"/>
      <c r="E30" s="103"/>
      <c r="F30" s="103"/>
      <c r="G30" s="103"/>
      <c r="H30" s="103"/>
      <c r="I30" s="103"/>
      <c r="J30" s="103"/>
      <c r="K30" s="103"/>
      <c r="L30" s="103"/>
      <c r="M30" s="103"/>
      <c r="N30" s="103"/>
      <c r="O30" s="103"/>
      <c r="P30" s="103"/>
      <c r="Q30" s="103"/>
      <c r="R30" s="103"/>
      <c r="S30" s="103"/>
      <c r="T30" s="103"/>
    </row>
    <row r="31" spans="2:21" ht="19.5">
      <c r="B31" s="103"/>
      <c r="C31" s="103"/>
      <c r="D31" s="103"/>
      <c r="E31" s="103"/>
      <c r="F31" s="103"/>
      <c r="G31" s="103"/>
      <c r="H31" s="103"/>
      <c r="I31" s="103"/>
      <c r="J31" s="103"/>
      <c r="K31" s="103"/>
      <c r="L31" s="103"/>
      <c r="M31" s="103"/>
      <c r="N31" s="103"/>
      <c r="O31" s="103"/>
      <c r="P31" s="103"/>
      <c r="Q31" s="103"/>
      <c r="R31" s="103"/>
      <c r="S31" s="103"/>
      <c r="T31" s="103"/>
    </row>
    <row r="32" spans="2:21" ht="19.5">
      <c r="B32" s="103"/>
      <c r="C32" s="103"/>
      <c r="D32" s="103"/>
      <c r="E32" s="103"/>
      <c r="F32" s="103"/>
      <c r="G32" s="103"/>
      <c r="H32" s="103"/>
      <c r="I32" s="103"/>
      <c r="J32" s="103"/>
      <c r="K32" s="103"/>
      <c r="L32" s="103"/>
      <c r="M32" s="103"/>
      <c r="N32" s="103"/>
      <c r="O32" s="103"/>
      <c r="P32" s="103"/>
      <c r="Q32" s="103"/>
      <c r="R32" s="103"/>
      <c r="S32" s="103"/>
      <c r="T32" s="103"/>
    </row>
  </sheetData>
  <sheetProtection algorithmName="SHA-512" hashValue="s4UDEpzalQIQ5/fSAu6c9OVxoDOB786CvaQygBRIuMND9cqxnONy4+f41z0+g5T6XMddjMqX87WEWtHyLhbwHg==" saltValue="cz8Y7jBbsQ4cVADgA0edUg==" spinCount="100000" sheet="1" selectLockedCells="1"/>
  <mergeCells count="9">
    <mergeCell ref="A3:U3"/>
    <mergeCell ref="L6:T6"/>
    <mergeCell ref="B9:T11"/>
    <mergeCell ref="B19:B20"/>
    <mergeCell ref="C19:P20"/>
    <mergeCell ref="R19:T20"/>
    <mergeCell ref="B14:B15"/>
    <mergeCell ref="C14:P15"/>
    <mergeCell ref="R14:T15"/>
  </mergeCells>
  <phoneticPr fontId="3"/>
  <dataValidations count="1">
    <dataValidation type="list" allowBlank="1" showInputMessage="1" showErrorMessage="1" sqref="R14:T15 R19:T20" xr:uid="{B852F0D9-D053-4871-A8C2-BDDB9A6167A4}">
      <formula1>"はい"</formula1>
    </dataValidation>
  </dataValidations>
  <pageMargins left="0.7" right="0.4"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33</vt:i4>
      </vt:variant>
    </vt:vector>
  </HeadingPairs>
  <TitlesOfParts>
    <vt:vector size="64" baseType="lpstr">
      <vt:lpstr>基本情報</vt:lpstr>
      <vt:lpstr>作業用データ（非表示）</vt:lpstr>
      <vt:lpstr>様式第１号（交付申請書）</vt:lpstr>
      <vt:lpstr>別紙2-1（新規）</vt:lpstr>
      <vt:lpstr>別紙2-2（新規）</vt:lpstr>
      <vt:lpstr>別紙2-2（新規）附表（購入予定物品一覧）</vt:lpstr>
      <vt:lpstr>別紙2-2（新規）附表（個人防護具積算）</vt:lpstr>
      <vt:lpstr>予算書抄本（新規）</vt:lpstr>
      <vt:lpstr>補助条件確認書（新規）</vt:lpstr>
      <vt:lpstr>整備理由書（新規）</vt:lpstr>
      <vt:lpstr>購入理由書（新規）</vt:lpstr>
      <vt:lpstr>様式第２号（変更申請書）</vt:lpstr>
      <vt:lpstr>別紙2-1（変更）</vt:lpstr>
      <vt:lpstr>別紙2-2（変更）</vt:lpstr>
      <vt:lpstr>別紙2-2（変更）附表（購入予定物品一覧）</vt:lpstr>
      <vt:lpstr>別紙2-2（変更）附表（個人防護具積算）</vt:lpstr>
      <vt:lpstr>予算書抄本（変更）</vt:lpstr>
      <vt:lpstr>補助条件確認書（変更）</vt:lpstr>
      <vt:lpstr>整備理由書（変更）</vt:lpstr>
      <vt:lpstr>購入理由書（変更）</vt:lpstr>
      <vt:lpstr>様式第３号（中止廃止申請）</vt:lpstr>
      <vt:lpstr>様式第４号（概算払請求書）</vt:lpstr>
      <vt:lpstr>様式第５号（実績報告書）</vt:lpstr>
      <vt:lpstr>別紙2-3</vt:lpstr>
      <vt:lpstr>別紙2-4</vt:lpstr>
      <vt:lpstr>別紙2-4附表（購入物品一覧）</vt:lpstr>
      <vt:lpstr>別紙2-4附表（個人防護具積算）</vt:lpstr>
      <vt:lpstr>決算書抄本</vt:lpstr>
      <vt:lpstr>補助条件確認書（実績）</vt:lpstr>
      <vt:lpstr>様式第６号（請求書）</vt:lpstr>
      <vt:lpstr>様式第７号（消費税仕入控除）</vt:lpstr>
      <vt:lpstr>基本情報!Print_Area</vt:lpstr>
      <vt:lpstr>決算書抄本!Print_Area</vt:lpstr>
      <vt:lpstr>'購入理由書（新規）'!Print_Area</vt:lpstr>
      <vt:lpstr>'購入理由書（変更）'!Print_Area</vt:lpstr>
      <vt:lpstr>'整備理由書（新規）'!Print_Area</vt:lpstr>
      <vt:lpstr>'整備理由書（変更）'!Print_Area</vt:lpstr>
      <vt:lpstr>'別紙2-1（新規）'!Print_Area</vt:lpstr>
      <vt:lpstr>'別紙2-1（変更）'!Print_Area</vt:lpstr>
      <vt:lpstr>'別紙2-2（新規）'!Print_Area</vt:lpstr>
      <vt:lpstr>'別紙2-2（新規）附表（個人防護具積算）'!Print_Area</vt:lpstr>
      <vt:lpstr>'別紙2-2（新規）附表（購入予定物品一覧）'!Print_Area</vt:lpstr>
      <vt:lpstr>'別紙2-2（変更）'!Print_Area</vt:lpstr>
      <vt:lpstr>'別紙2-2（変更）附表（個人防護具積算）'!Print_Area</vt:lpstr>
      <vt:lpstr>'別紙2-2（変更）附表（購入予定物品一覧）'!Print_Area</vt:lpstr>
      <vt:lpstr>'別紙2-3'!Print_Area</vt:lpstr>
      <vt:lpstr>'別紙2-4'!Print_Area</vt:lpstr>
      <vt:lpstr>'別紙2-4附表（個人防護具積算）'!Print_Area</vt:lpstr>
      <vt:lpstr>'別紙2-4附表（購入物品一覧）'!Print_Area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'別紙2-2（新規）附表（購入予定物品一覧）'!Print_Titles</vt:lpstr>
      <vt:lpstr>'別紙2-2（変更）附表（購入予定物品一覧）'!Print_Titles</vt:lpstr>
      <vt:lpstr>'別紙2-4附表（購入物品一覧）'!Print_Titles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2023-07-05T06:40:59Z</dcterms:modified>
</cp:coreProperties>
</file>