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597FF93-0E8E-4935-AB8C-F714193C6DB5}" xr6:coauthVersionLast="47" xr6:coauthVersionMax="47" xr10:uidLastSave="{00000000-0000-0000-0000-000000000000}"/>
  <bookViews>
    <workbookView xWindow="2460" yWindow="0" windowWidth="26025" windowHeight="15405" tabRatio="924" xr2:uid="{00000000-000D-0000-FFFF-FFFF00000000}"/>
  </bookViews>
  <sheets>
    <sheet name="基本情報" sheetId="18" r:id="rId1"/>
    <sheet name="作業用データ（非表示）" sheetId="26" state="hidden" r:id="rId2"/>
    <sheet name="様式第１号（交付申請書）" sheetId="8" r:id="rId3"/>
    <sheet name="別紙2-1（新規）" sheetId="4" r:id="rId4"/>
    <sheet name="別紙2-2（新規）" sheetId="41" r:id="rId5"/>
    <sheet name="別紙2-2（新規）附表（購入予定物品一覧）" sheetId="40" r:id="rId6"/>
    <sheet name="別紙2-2（新規）附表（個人防護具積算）" sheetId="42" r:id="rId7"/>
    <sheet name="予算書抄本（新規）" sheetId="16" r:id="rId8"/>
    <sheet name="整備理由書（新規）" sheetId="19" r:id="rId9"/>
    <sheet name="購入理由書（新規）" sheetId="31" r:id="rId10"/>
    <sheet name="様式第２号（変更申請書）" sheetId="10" r:id="rId11"/>
    <sheet name="別紙2-1（変更）" sheetId="33" r:id="rId12"/>
    <sheet name="別紙2-2（変更）" sheetId="45" r:id="rId13"/>
    <sheet name="別紙2-2（変更）附表（購入予定物品一覧）" sheetId="44" r:id="rId14"/>
    <sheet name="別紙2-2（変更）附表（個人防護具積算）" sheetId="43" r:id="rId15"/>
    <sheet name="予算書抄本（変更）" sheetId="22" r:id="rId16"/>
    <sheet name="整備理由書（変更）" sheetId="23" r:id="rId17"/>
    <sheet name="購入理由書（変更）" sheetId="36" r:id="rId18"/>
    <sheet name="様式第３号（中止廃止申請）" sheetId="27" r:id="rId19"/>
    <sheet name="様式第４号（概算払請求書）" sheetId="28" r:id="rId20"/>
    <sheet name="様式第５号（実績報告書）" sheetId="13" r:id="rId21"/>
    <sheet name="別紙2-3" sheetId="6" r:id="rId22"/>
    <sheet name="別紙2-4" sheetId="48" r:id="rId23"/>
    <sheet name="別紙2-4附表（購入物品一覧）" sheetId="47" r:id="rId24"/>
    <sheet name="別紙2-4附表（個人防護具積算）" sheetId="46" r:id="rId25"/>
    <sheet name="決算書抄本" sheetId="25" r:id="rId26"/>
    <sheet name="様式第６号（請求書）" sheetId="29" r:id="rId27"/>
    <sheet name="様式第７号（消費税仕入控除）" sheetId="30" r:id="rId28"/>
  </sheets>
  <definedNames>
    <definedName name="_xlnm.Print_Area" localSheetId="0">基本情報!$A$1:$J$22</definedName>
    <definedName name="_xlnm.Print_Area" localSheetId="25">決算書抄本!$A$1:$M$36</definedName>
    <definedName name="_xlnm.Print_Area" localSheetId="9">'購入理由書（新規）'!$A$1:$U$36</definedName>
    <definedName name="_xlnm.Print_Area" localSheetId="17">'購入理由書（変更）'!$A$1:$U$36</definedName>
    <definedName name="_xlnm.Print_Area" localSheetId="8">'整備理由書（新規）'!$A$1:$U$31</definedName>
    <definedName name="_xlnm.Print_Area" localSheetId="16">'整備理由書（変更）'!$A$1:$U$31</definedName>
    <definedName name="_xlnm.Print_Area" localSheetId="3">'別紙2-1（新規）'!$A$1:$K$17</definedName>
    <definedName name="_xlnm.Print_Area" localSheetId="11">'別紙2-1（変更）'!$A$1:$K$17</definedName>
    <definedName name="_xlnm.Print_Area" localSheetId="4">'別紙2-2（新規）'!$A$1:$N$17</definedName>
    <definedName name="_xlnm.Print_Area" localSheetId="6">'別紙2-2（新規）附表（個人防護具積算）'!$A$1:$H$21</definedName>
    <definedName name="_xlnm.Print_Area" localSheetId="5">'別紙2-2（新規）附表（購入予定物品一覧）'!$A$1:$I$133</definedName>
    <definedName name="_xlnm.Print_Area" localSheetId="12">'別紙2-2（変更）'!$A$1:$N$17</definedName>
    <definedName name="_xlnm.Print_Area" localSheetId="14">'別紙2-2（変更）附表（個人防護具積算）'!$A$1:$H$21</definedName>
    <definedName name="_xlnm.Print_Area" localSheetId="13">'別紙2-2（変更）附表（購入予定物品一覧）'!$A$1:$I$133</definedName>
    <definedName name="_xlnm.Print_Area" localSheetId="21">'別紙2-3'!$A$1:$L$17</definedName>
    <definedName name="_xlnm.Print_Area" localSheetId="22">'別紙2-4'!$A$1:$N$17</definedName>
    <definedName name="_xlnm.Print_Area" localSheetId="24">'別紙2-4附表（個人防護具積算）'!$A$1:$H$21</definedName>
    <definedName name="_xlnm.Print_Area" localSheetId="23">'別紙2-4附表（購入物品一覧）'!$A$1:$I$133</definedName>
    <definedName name="_xlnm.Print_Area" localSheetId="7">'予算書抄本（新規）'!$A$1:$M$36</definedName>
    <definedName name="_xlnm.Print_Area" localSheetId="15">'予算書抄本（変更）'!$A$1:$M$36</definedName>
    <definedName name="_xlnm.Print_Area" localSheetId="2">'様式第１号（交付申請書）'!$A$1:$W$34</definedName>
    <definedName name="_xlnm.Print_Area" localSheetId="10">'様式第２号（変更申請書）'!$A$1:$W$39</definedName>
    <definedName name="_xlnm.Print_Area" localSheetId="18">'様式第３号（中止廃止申請）'!$A$1:$W$39</definedName>
    <definedName name="_xlnm.Print_Area" localSheetId="19">'様式第４号（概算払請求書）'!$A$1:$W$38</definedName>
    <definedName name="_xlnm.Print_Area" localSheetId="20">'様式第５号（実績報告書）'!$A$1:$W$30</definedName>
    <definedName name="_xlnm.Print_Area" localSheetId="26">'様式第６号（請求書）'!$A$1:$W$38</definedName>
    <definedName name="_xlnm.Print_Area" localSheetId="27">'様式第７号（消費税仕入控除）'!$A$1:$W$39</definedName>
    <definedName name="_xlnm.Print_Titles" localSheetId="5">'別紙2-2（新規）附表（購入予定物品一覧）'!$19:$20</definedName>
    <definedName name="_xlnm.Print_Titles" localSheetId="13">'別紙2-2（変更）附表（購入予定物品一覧）'!$19:$20</definedName>
    <definedName name="_xlnm.Print_Titles" localSheetId="23">'別紙2-4附表（購入物品一覧）'!$19:$20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8" l="1"/>
  <c r="G28" i="16"/>
  <c r="M10" i="10"/>
  <c r="G28" i="22"/>
  <c r="M9" i="27"/>
  <c r="M26" i="28"/>
  <c r="M10" i="13"/>
  <c r="G28" i="25"/>
  <c r="M26" i="29"/>
  <c r="M9" i="30"/>
  <c r="M11" i="30"/>
  <c r="M28" i="29"/>
  <c r="G31" i="25"/>
  <c r="M12" i="13"/>
  <c r="M28" i="28"/>
  <c r="M11" i="27"/>
  <c r="G31" i="22"/>
  <c r="M12" i="10"/>
  <c r="G31" i="16"/>
  <c r="M12" i="8"/>
  <c r="M28" i="40"/>
  <c r="N28" i="40" s="1"/>
  <c r="G28" i="40"/>
  <c r="M133" i="47"/>
  <c r="N133" i="47" s="1"/>
  <c r="M132" i="47"/>
  <c r="N132" i="47" s="1"/>
  <c r="M131" i="47"/>
  <c r="N131" i="47" s="1"/>
  <c r="M130" i="47"/>
  <c r="N130" i="47" s="1"/>
  <c r="M129" i="47"/>
  <c r="N129" i="47" s="1"/>
  <c r="M128" i="47"/>
  <c r="N128" i="47" s="1"/>
  <c r="M127" i="47"/>
  <c r="N127" i="47" s="1"/>
  <c r="M126" i="47"/>
  <c r="N126" i="47" s="1"/>
  <c r="M125" i="47"/>
  <c r="N125" i="47" s="1"/>
  <c r="M124" i="47"/>
  <c r="N124" i="47" s="1"/>
  <c r="M123" i="47"/>
  <c r="N123" i="47" s="1"/>
  <c r="M122" i="47"/>
  <c r="N122" i="47" s="1"/>
  <c r="M121" i="47"/>
  <c r="N121" i="47" s="1"/>
  <c r="M120" i="47"/>
  <c r="N120" i="47" s="1"/>
  <c r="M119" i="47"/>
  <c r="N119" i="47" s="1"/>
  <c r="M118" i="47"/>
  <c r="N118" i="47" s="1"/>
  <c r="M117" i="47"/>
  <c r="N117" i="47" s="1"/>
  <c r="M116" i="47"/>
  <c r="N116" i="47" s="1"/>
  <c r="M115" i="47"/>
  <c r="N115" i="47" s="1"/>
  <c r="M114" i="47"/>
  <c r="N114" i="47" s="1"/>
  <c r="M113" i="47"/>
  <c r="N113" i="47" s="1"/>
  <c r="M112" i="47"/>
  <c r="N112" i="47" s="1"/>
  <c r="M111" i="47"/>
  <c r="N111" i="47" s="1"/>
  <c r="M110" i="47"/>
  <c r="N110" i="47" s="1"/>
  <c r="M109" i="47"/>
  <c r="N109" i="47" s="1"/>
  <c r="M108" i="47"/>
  <c r="N108" i="47" s="1"/>
  <c r="M107" i="47"/>
  <c r="N107" i="47" s="1"/>
  <c r="M106" i="47"/>
  <c r="N106" i="47" s="1"/>
  <c r="M105" i="47"/>
  <c r="N105" i="47" s="1"/>
  <c r="M104" i="47"/>
  <c r="N104" i="47" s="1"/>
  <c r="M103" i="47"/>
  <c r="N103" i="47" s="1"/>
  <c r="M102" i="47"/>
  <c r="N102" i="47" s="1"/>
  <c r="M101" i="47"/>
  <c r="N101" i="47" s="1"/>
  <c r="M100" i="47"/>
  <c r="N100" i="47" s="1"/>
  <c r="M99" i="47"/>
  <c r="N99" i="47" s="1"/>
  <c r="M98" i="47"/>
  <c r="N98" i="47" s="1"/>
  <c r="M97" i="47"/>
  <c r="N97" i="47" s="1"/>
  <c r="M96" i="47"/>
  <c r="N96" i="47" s="1"/>
  <c r="M95" i="47"/>
  <c r="N95" i="47" s="1"/>
  <c r="M94" i="47"/>
  <c r="N94" i="47" s="1"/>
  <c r="M93" i="47"/>
  <c r="N93" i="47" s="1"/>
  <c r="M92" i="47"/>
  <c r="N92" i="47" s="1"/>
  <c r="M91" i="47"/>
  <c r="N91" i="47" s="1"/>
  <c r="M90" i="47"/>
  <c r="N90" i="47" s="1"/>
  <c r="M89" i="47"/>
  <c r="N89" i="47" s="1"/>
  <c r="M88" i="47"/>
  <c r="N88" i="47" s="1"/>
  <c r="M87" i="47"/>
  <c r="N87" i="47" s="1"/>
  <c r="M86" i="47"/>
  <c r="N86" i="47" s="1"/>
  <c r="M85" i="47"/>
  <c r="N85" i="47" s="1"/>
  <c r="M84" i="47"/>
  <c r="N84" i="47" s="1"/>
  <c r="M83" i="47"/>
  <c r="N83" i="47" s="1"/>
  <c r="M82" i="47"/>
  <c r="N82" i="47" s="1"/>
  <c r="M81" i="47"/>
  <c r="N81" i="47" s="1"/>
  <c r="M80" i="47"/>
  <c r="N80" i="47" s="1"/>
  <c r="M79" i="47"/>
  <c r="N79" i="47" s="1"/>
  <c r="M78" i="47"/>
  <c r="N78" i="47" s="1"/>
  <c r="M77" i="47"/>
  <c r="N77" i="47" s="1"/>
  <c r="M76" i="47"/>
  <c r="N76" i="47" s="1"/>
  <c r="M75" i="47"/>
  <c r="N75" i="47" s="1"/>
  <c r="M74" i="47"/>
  <c r="N74" i="47" s="1"/>
  <c r="M73" i="47"/>
  <c r="N73" i="47" s="1"/>
  <c r="M72" i="47"/>
  <c r="N72" i="47" s="1"/>
  <c r="M71" i="47"/>
  <c r="N71" i="47" s="1"/>
  <c r="M70" i="47"/>
  <c r="N70" i="47" s="1"/>
  <c r="M69" i="47"/>
  <c r="N69" i="47" s="1"/>
  <c r="M68" i="47"/>
  <c r="N68" i="47" s="1"/>
  <c r="M67" i="47"/>
  <c r="N67" i="47" s="1"/>
  <c r="M66" i="47"/>
  <c r="N66" i="47" s="1"/>
  <c r="M65" i="47"/>
  <c r="N65" i="47" s="1"/>
  <c r="M64" i="47"/>
  <c r="N64" i="47" s="1"/>
  <c r="M63" i="47"/>
  <c r="N63" i="47" s="1"/>
  <c r="M62" i="47"/>
  <c r="N62" i="47" s="1"/>
  <c r="M61" i="47"/>
  <c r="N61" i="47" s="1"/>
  <c r="M60" i="47"/>
  <c r="N60" i="47" s="1"/>
  <c r="M59" i="47"/>
  <c r="N59" i="47" s="1"/>
  <c r="M58" i="47"/>
  <c r="N58" i="47" s="1"/>
  <c r="M57" i="47"/>
  <c r="N57" i="47" s="1"/>
  <c r="M56" i="47"/>
  <c r="N56" i="47" s="1"/>
  <c r="M55" i="47"/>
  <c r="N55" i="47" s="1"/>
  <c r="M54" i="47"/>
  <c r="N54" i="47" s="1"/>
  <c r="M53" i="47"/>
  <c r="N53" i="47" s="1"/>
  <c r="M52" i="47"/>
  <c r="N52" i="47" s="1"/>
  <c r="M51" i="47"/>
  <c r="N51" i="47" s="1"/>
  <c r="M50" i="47"/>
  <c r="N50" i="47" s="1"/>
  <c r="M49" i="47"/>
  <c r="N49" i="47" s="1"/>
  <c r="M48" i="47"/>
  <c r="N48" i="47" s="1"/>
  <c r="M47" i="47"/>
  <c r="N47" i="47" s="1"/>
  <c r="M46" i="47"/>
  <c r="N46" i="47" s="1"/>
  <c r="M45" i="47"/>
  <c r="N45" i="47" s="1"/>
  <c r="M44" i="47"/>
  <c r="N44" i="47" s="1"/>
  <c r="M43" i="47"/>
  <c r="N43" i="47" s="1"/>
  <c r="M42" i="47"/>
  <c r="N42" i="47" s="1"/>
  <c r="M41" i="47"/>
  <c r="N41" i="47" s="1"/>
  <c r="M40" i="47"/>
  <c r="N40" i="47" s="1"/>
  <c r="M39" i="47"/>
  <c r="N39" i="47" s="1"/>
  <c r="M38" i="47"/>
  <c r="N38" i="47" s="1"/>
  <c r="M37" i="47"/>
  <c r="N37" i="47" s="1"/>
  <c r="M36" i="47"/>
  <c r="N36" i="47" s="1"/>
  <c r="M35" i="47"/>
  <c r="N35" i="47" s="1"/>
  <c r="M34" i="47"/>
  <c r="N34" i="47" s="1"/>
  <c r="M33" i="47"/>
  <c r="N33" i="47" s="1"/>
  <c r="M32" i="47"/>
  <c r="N32" i="47" s="1"/>
  <c r="M31" i="47"/>
  <c r="N31" i="47" s="1"/>
  <c r="M30" i="47"/>
  <c r="N30" i="47" s="1"/>
  <c r="M29" i="47"/>
  <c r="N29" i="47" s="1"/>
  <c r="M28" i="47"/>
  <c r="N28" i="47" s="1"/>
  <c r="M27" i="47"/>
  <c r="N27" i="47" s="1"/>
  <c r="M26" i="47"/>
  <c r="N26" i="47" s="1"/>
  <c r="M25" i="47"/>
  <c r="N25" i="47" s="1"/>
  <c r="M24" i="47"/>
  <c r="N24" i="47" s="1"/>
  <c r="M23" i="47"/>
  <c r="N23" i="47" s="1"/>
  <c r="M22" i="47"/>
  <c r="N22" i="47" s="1"/>
  <c r="J7" i="47" s="1"/>
  <c r="O9" i="6" s="1"/>
  <c r="M21" i="47"/>
  <c r="N21" i="47" s="1"/>
  <c r="J11" i="47"/>
  <c r="J10" i="47"/>
  <c r="O13" i="6" s="1"/>
  <c r="J9" i="47"/>
  <c r="O12" i="6" s="1"/>
  <c r="J8" i="47"/>
  <c r="O11" i="6" s="1"/>
  <c r="J6" i="47"/>
  <c r="O8" i="6" s="1"/>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N133" i="44"/>
  <c r="M133" i="44"/>
  <c r="G133" i="44"/>
  <c r="N132" i="44"/>
  <c r="M132" i="44"/>
  <c r="G132" i="44"/>
  <c r="N131" i="44"/>
  <c r="M131" i="44"/>
  <c r="G131" i="44"/>
  <c r="N130" i="44"/>
  <c r="M130" i="44"/>
  <c r="G130" i="44"/>
  <c r="N129" i="44"/>
  <c r="M129" i="44"/>
  <c r="G129" i="44"/>
  <c r="N128" i="44"/>
  <c r="M128" i="44"/>
  <c r="G128" i="44"/>
  <c r="N127" i="44"/>
  <c r="M127" i="44"/>
  <c r="G127" i="44"/>
  <c r="N126" i="44"/>
  <c r="M126" i="44"/>
  <c r="G126" i="44"/>
  <c r="N125" i="44"/>
  <c r="M125" i="44"/>
  <c r="G125" i="44"/>
  <c r="N124" i="44"/>
  <c r="M124" i="44"/>
  <c r="G124" i="44"/>
  <c r="N123" i="44"/>
  <c r="M123" i="44"/>
  <c r="G123" i="44"/>
  <c r="N122" i="44"/>
  <c r="M122" i="44"/>
  <c r="G122" i="44"/>
  <c r="N121" i="44"/>
  <c r="M121" i="44"/>
  <c r="G121" i="44"/>
  <c r="N120" i="44"/>
  <c r="M120" i="44"/>
  <c r="G120" i="44"/>
  <c r="N119" i="44"/>
  <c r="M119" i="44"/>
  <c r="G119" i="44"/>
  <c r="N118" i="44"/>
  <c r="M118" i="44"/>
  <c r="G118" i="44"/>
  <c r="N117" i="44"/>
  <c r="M117" i="44"/>
  <c r="G117" i="44"/>
  <c r="N116" i="44"/>
  <c r="M116" i="44"/>
  <c r="G116" i="44"/>
  <c r="N115" i="44"/>
  <c r="M115" i="44"/>
  <c r="G115" i="44"/>
  <c r="N114" i="44"/>
  <c r="M114" i="44"/>
  <c r="G114" i="44"/>
  <c r="N113" i="44"/>
  <c r="M113" i="44"/>
  <c r="G113" i="44"/>
  <c r="N112" i="44"/>
  <c r="M112" i="44"/>
  <c r="G112" i="44"/>
  <c r="N111" i="44"/>
  <c r="M111" i="44"/>
  <c r="G111" i="44"/>
  <c r="N110" i="44"/>
  <c r="M110" i="44"/>
  <c r="G110" i="44"/>
  <c r="N109" i="44"/>
  <c r="M109" i="44"/>
  <c r="G109" i="44"/>
  <c r="N108" i="44"/>
  <c r="M108" i="44"/>
  <c r="G108" i="44"/>
  <c r="N107" i="44"/>
  <c r="M107" i="44"/>
  <c r="G107" i="44"/>
  <c r="N106" i="44"/>
  <c r="M106" i="44"/>
  <c r="G106" i="44"/>
  <c r="N105" i="44"/>
  <c r="M105" i="44"/>
  <c r="G105" i="44"/>
  <c r="N104" i="44"/>
  <c r="M104" i="44"/>
  <c r="G104" i="44"/>
  <c r="N103" i="44"/>
  <c r="M103" i="44"/>
  <c r="G103" i="44"/>
  <c r="N102" i="44"/>
  <c r="M102" i="44"/>
  <c r="G102" i="44"/>
  <c r="N101" i="44"/>
  <c r="M101" i="44"/>
  <c r="G101" i="44"/>
  <c r="N100" i="44"/>
  <c r="M100" i="44"/>
  <c r="G100" i="44"/>
  <c r="N99" i="44"/>
  <c r="M99" i="44"/>
  <c r="G99" i="44"/>
  <c r="N98" i="44"/>
  <c r="M98" i="44"/>
  <c r="G98" i="44"/>
  <c r="N97" i="44"/>
  <c r="M97" i="44"/>
  <c r="G97" i="44"/>
  <c r="N96" i="44"/>
  <c r="M96" i="44"/>
  <c r="G96" i="44"/>
  <c r="N95" i="44"/>
  <c r="M95" i="44"/>
  <c r="G95" i="44"/>
  <c r="N94" i="44"/>
  <c r="M94" i="44"/>
  <c r="G94" i="44"/>
  <c r="N93" i="44"/>
  <c r="M93" i="44"/>
  <c r="G93" i="44"/>
  <c r="N92" i="44"/>
  <c r="M92" i="44"/>
  <c r="G92" i="44"/>
  <c r="N91" i="44"/>
  <c r="M91" i="44"/>
  <c r="G91" i="44"/>
  <c r="N90" i="44"/>
  <c r="M90" i="44"/>
  <c r="G90" i="44"/>
  <c r="N89" i="44"/>
  <c r="M89" i="44"/>
  <c r="G89" i="44"/>
  <c r="N88" i="44"/>
  <c r="M88" i="44"/>
  <c r="G88" i="44"/>
  <c r="N87" i="44"/>
  <c r="M87" i="44"/>
  <c r="G87" i="44"/>
  <c r="N86" i="44"/>
  <c r="M86" i="44"/>
  <c r="G86" i="44"/>
  <c r="N85" i="44"/>
  <c r="M85" i="44"/>
  <c r="G85" i="44"/>
  <c r="N84" i="44"/>
  <c r="M84" i="44"/>
  <c r="G84" i="44"/>
  <c r="N83" i="44"/>
  <c r="M83" i="44"/>
  <c r="G83" i="44"/>
  <c r="N82" i="44"/>
  <c r="M82" i="44"/>
  <c r="G82" i="44"/>
  <c r="N81" i="44"/>
  <c r="M81" i="44"/>
  <c r="G81" i="44"/>
  <c r="N80" i="44"/>
  <c r="M80" i="44"/>
  <c r="G80" i="44"/>
  <c r="N79" i="44"/>
  <c r="M79" i="44"/>
  <c r="G79" i="44"/>
  <c r="N78" i="44"/>
  <c r="M78" i="44"/>
  <c r="G78" i="44"/>
  <c r="N77" i="44"/>
  <c r="M77" i="44"/>
  <c r="G77" i="44"/>
  <c r="N76" i="44"/>
  <c r="M76" i="44"/>
  <c r="G76" i="44"/>
  <c r="N75" i="44"/>
  <c r="M75" i="44"/>
  <c r="G75" i="44"/>
  <c r="N74" i="44"/>
  <c r="M74" i="44"/>
  <c r="G74" i="44"/>
  <c r="N73" i="44"/>
  <c r="M73" i="44"/>
  <c r="G73" i="44"/>
  <c r="N72" i="44"/>
  <c r="M72" i="44"/>
  <c r="G72" i="44"/>
  <c r="N71" i="44"/>
  <c r="M71" i="44"/>
  <c r="G71" i="44"/>
  <c r="N70" i="44"/>
  <c r="M70" i="44"/>
  <c r="G70" i="44"/>
  <c r="N69" i="44"/>
  <c r="M69" i="44"/>
  <c r="G69" i="44"/>
  <c r="N68" i="44"/>
  <c r="M68" i="44"/>
  <c r="G68" i="44"/>
  <c r="N67" i="44"/>
  <c r="M67" i="44"/>
  <c r="G67" i="44"/>
  <c r="N66" i="44"/>
  <c r="M66" i="44"/>
  <c r="G66" i="44"/>
  <c r="N65" i="44"/>
  <c r="M65" i="44"/>
  <c r="G65" i="44"/>
  <c r="N64" i="44"/>
  <c r="M64" i="44"/>
  <c r="G64" i="44"/>
  <c r="N63" i="44"/>
  <c r="M63" i="44"/>
  <c r="G63" i="44"/>
  <c r="N62" i="44"/>
  <c r="M62" i="44"/>
  <c r="G62" i="44"/>
  <c r="N61" i="44"/>
  <c r="M61" i="44"/>
  <c r="G61" i="44"/>
  <c r="N60" i="44"/>
  <c r="M60" i="44"/>
  <c r="G60" i="44"/>
  <c r="N59" i="44"/>
  <c r="M59" i="44"/>
  <c r="G59" i="44"/>
  <c r="N58" i="44"/>
  <c r="M58" i="44"/>
  <c r="G58" i="44"/>
  <c r="N57" i="44"/>
  <c r="M57" i="44"/>
  <c r="G57" i="44"/>
  <c r="N56" i="44"/>
  <c r="M56" i="44"/>
  <c r="G56" i="44"/>
  <c r="N55" i="44"/>
  <c r="M55" i="44"/>
  <c r="G55" i="44"/>
  <c r="N54" i="44"/>
  <c r="M54" i="44"/>
  <c r="G54" i="44"/>
  <c r="N53" i="44"/>
  <c r="M53" i="44"/>
  <c r="G53" i="44"/>
  <c r="N52" i="44"/>
  <c r="M52" i="44"/>
  <c r="G52" i="44"/>
  <c r="N51" i="44"/>
  <c r="M51" i="44"/>
  <c r="G51" i="44"/>
  <c r="N50" i="44"/>
  <c r="M50" i="44"/>
  <c r="G50" i="44"/>
  <c r="N49" i="44"/>
  <c r="M49" i="44"/>
  <c r="G49" i="44"/>
  <c r="N48" i="44"/>
  <c r="M48" i="44"/>
  <c r="G48" i="44"/>
  <c r="N47" i="44"/>
  <c r="M47" i="44"/>
  <c r="G47" i="44"/>
  <c r="N46" i="44"/>
  <c r="M46" i="44"/>
  <c r="G46" i="44"/>
  <c r="N45" i="44"/>
  <c r="M45" i="44"/>
  <c r="G45" i="44"/>
  <c r="N44" i="44"/>
  <c r="M44" i="44"/>
  <c r="G44" i="44"/>
  <c r="N43" i="44"/>
  <c r="M43" i="44"/>
  <c r="G43" i="44"/>
  <c r="N42" i="44"/>
  <c r="M42" i="44"/>
  <c r="G42" i="44"/>
  <c r="N41" i="44"/>
  <c r="M41" i="44"/>
  <c r="G41" i="44"/>
  <c r="N132" i="40"/>
  <c r="M132" i="40"/>
  <c r="G132" i="40"/>
  <c r="M131" i="40"/>
  <c r="N131" i="40" s="1"/>
  <c r="G131" i="40"/>
  <c r="N130" i="40"/>
  <c r="M130" i="40"/>
  <c r="G130" i="40"/>
  <c r="M129" i="40"/>
  <c r="N129" i="40" s="1"/>
  <c r="G129" i="40"/>
  <c r="M128" i="40"/>
  <c r="N128" i="40" s="1"/>
  <c r="G128" i="40"/>
  <c r="M127" i="40"/>
  <c r="N127" i="40" s="1"/>
  <c r="G127" i="40"/>
  <c r="M126" i="40"/>
  <c r="N126" i="40" s="1"/>
  <c r="G126" i="40"/>
  <c r="M125" i="40"/>
  <c r="N125" i="40" s="1"/>
  <c r="G125" i="40"/>
  <c r="N124" i="40"/>
  <c r="M124" i="40"/>
  <c r="G124" i="40"/>
  <c r="N123" i="40"/>
  <c r="M123" i="40"/>
  <c r="G123" i="40"/>
  <c r="N122" i="40"/>
  <c r="M122" i="40"/>
  <c r="G122" i="40"/>
  <c r="M121" i="40"/>
  <c r="N121" i="40" s="1"/>
  <c r="G121" i="40"/>
  <c r="M120" i="40"/>
  <c r="N120" i="40" s="1"/>
  <c r="G120" i="40"/>
  <c r="M119" i="40"/>
  <c r="N119" i="40" s="1"/>
  <c r="G119" i="40"/>
  <c r="M118" i="40"/>
  <c r="N118" i="40" s="1"/>
  <c r="G118" i="40"/>
  <c r="M117" i="40"/>
  <c r="N117" i="40" s="1"/>
  <c r="G117" i="40"/>
  <c r="N116" i="40"/>
  <c r="M116" i="40"/>
  <c r="G116" i="40"/>
  <c r="N115" i="40"/>
  <c r="M115" i="40"/>
  <c r="G115" i="40"/>
  <c r="N114" i="40"/>
  <c r="M114" i="40"/>
  <c r="G114" i="40"/>
  <c r="M113" i="40"/>
  <c r="N113" i="40" s="1"/>
  <c r="G113" i="40"/>
  <c r="M112" i="40"/>
  <c r="N112" i="40" s="1"/>
  <c r="G112" i="40"/>
  <c r="M111" i="40"/>
  <c r="N111" i="40" s="1"/>
  <c r="G111" i="40"/>
  <c r="M110" i="40"/>
  <c r="N110" i="40" s="1"/>
  <c r="G110" i="40"/>
  <c r="M109" i="40"/>
  <c r="N109" i="40" s="1"/>
  <c r="G109" i="40"/>
  <c r="N108" i="40"/>
  <c r="M108" i="40"/>
  <c r="G108" i="40"/>
  <c r="N107" i="40"/>
  <c r="M107" i="40"/>
  <c r="G107" i="40"/>
  <c r="N106" i="40"/>
  <c r="M106" i="40"/>
  <c r="G106" i="40"/>
  <c r="M105" i="40"/>
  <c r="N105" i="40" s="1"/>
  <c r="G105" i="40"/>
  <c r="M104" i="40"/>
  <c r="N104" i="40" s="1"/>
  <c r="G104" i="40"/>
  <c r="M103" i="40"/>
  <c r="N103" i="40" s="1"/>
  <c r="G103" i="40"/>
  <c r="M102" i="40"/>
  <c r="N102" i="40" s="1"/>
  <c r="G102" i="40"/>
  <c r="M101" i="40"/>
  <c r="N101" i="40" s="1"/>
  <c r="G101" i="40"/>
  <c r="N100" i="40"/>
  <c r="M100" i="40"/>
  <c r="G100" i="40"/>
  <c r="N99" i="40"/>
  <c r="M99" i="40"/>
  <c r="G99" i="40"/>
  <c r="N98" i="40"/>
  <c r="M98" i="40"/>
  <c r="G98" i="40"/>
  <c r="M97" i="40"/>
  <c r="N97" i="40" s="1"/>
  <c r="G97" i="40"/>
  <c r="M96" i="40"/>
  <c r="N96" i="40" s="1"/>
  <c r="G96" i="40"/>
  <c r="M95" i="40"/>
  <c r="N95" i="40" s="1"/>
  <c r="G95" i="40"/>
  <c r="M94" i="40"/>
  <c r="N94" i="40" s="1"/>
  <c r="G94" i="40"/>
  <c r="M93" i="40"/>
  <c r="N93" i="40" s="1"/>
  <c r="G93" i="40"/>
  <c r="N92" i="40"/>
  <c r="M92" i="40"/>
  <c r="G92" i="40"/>
  <c r="N91" i="40"/>
  <c r="M91" i="40"/>
  <c r="G91" i="40"/>
  <c r="N90" i="40"/>
  <c r="M90" i="40"/>
  <c r="G90" i="40"/>
  <c r="M89" i="40"/>
  <c r="N89" i="40" s="1"/>
  <c r="G89" i="40"/>
  <c r="M88" i="40"/>
  <c r="N88" i="40" s="1"/>
  <c r="G88" i="40"/>
  <c r="M87" i="40"/>
  <c r="N87" i="40" s="1"/>
  <c r="G87" i="40"/>
  <c r="M86" i="40"/>
  <c r="N86" i="40" s="1"/>
  <c r="G86" i="40"/>
  <c r="M85" i="40"/>
  <c r="N85" i="40" s="1"/>
  <c r="G85" i="40"/>
  <c r="N84" i="40"/>
  <c r="M84" i="40"/>
  <c r="G84" i="40"/>
  <c r="M83" i="40"/>
  <c r="N83" i="40" s="1"/>
  <c r="G83" i="40"/>
  <c r="N82" i="40"/>
  <c r="M82" i="40"/>
  <c r="G82" i="40"/>
  <c r="N81" i="40"/>
  <c r="M81" i="40"/>
  <c r="G81" i="40"/>
  <c r="M80" i="40"/>
  <c r="N80" i="40" s="1"/>
  <c r="G80" i="40"/>
  <c r="M79" i="40"/>
  <c r="N79" i="40" s="1"/>
  <c r="G79" i="40"/>
  <c r="M78" i="40"/>
  <c r="N78" i="40" s="1"/>
  <c r="G78" i="40"/>
  <c r="M77" i="40"/>
  <c r="N77" i="40" s="1"/>
  <c r="G77" i="40"/>
  <c r="M76" i="40"/>
  <c r="N76" i="40" s="1"/>
  <c r="G76" i="40"/>
  <c r="M75" i="40"/>
  <c r="N75" i="40" s="1"/>
  <c r="G75" i="40"/>
  <c r="N74" i="40"/>
  <c r="M74" i="40"/>
  <c r="G74" i="40"/>
  <c r="N73" i="40"/>
  <c r="M73" i="40"/>
  <c r="G73" i="40"/>
  <c r="M72" i="40"/>
  <c r="N72" i="40" s="1"/>
  <c r="G72" i="40"/>
  <c r="M71" i="40"/>
  <c r="N71" i="40" s="1"/>
  <c r="G71" i="40"/>
  <c r="M70" i="40"/>
  <c r="N70" i="40" s="1"/>
  <c r="G70" i="40"/>
  <c r="M69" i="40"/>
  <c r="N69" i="40" s="1"/>
  <c r="G69" i="40"/>
  <c r="N68" i="40"/>
  <c r="M68" i="40"/>
  <c r="G68" i="40"/>
  <c r="M67" i="40"/>
  <c r="N67" i="40" s="1"/>
  <c r="G67" i="40"/>
  <c r="N66" i="40"/>
  <c r="M66" i="40"/>
  <c r="G66" i="40"/>
  <c r="N65" i="40"/>
  <c r="M65" i="40"/>
  <c r="G65" i="40"/>
  <c r="M64" i="40"/>
  <c r="N64" i="40" s="1"/>
  <c r="G64" i="40"/>
  <c r="M63" i="40"/>
  <c r="N63" i="40" s="1"/>
  <c r="G63" i="40"/>
  <c r="M62" i="40"/>
  <c r="N62" i="40" s="1"/>
  <c r="G62" i="40"/>
  <c r="M61" i="40"/>
  <c r="N61" i="40" s="1"/>
  <c r="G61" i="40"/>
  <c r="N60" i="40"/>
  <c r="M60" i="40"/>
  <c r="G60" i="40"/>
  <c r="N59" i="40"/>
  <c r="M59" i="40"/>
  <c r="G59" i="40"/>
  <c r="N58" i="40"/>
  <c r="M58" i="40"/>
  <c r="G58" i="40"/>
  <c r="N57" i="40"/>
  <c r="M57" i="40"/>
  <c r="G57" i="40"/>
  <c r="N56" i="40"/>
  <c r="M56" i="40"/>
  <c r="G56" i="40"/>
  <c r="M55" i="40"/>
  <c r="N55" i="40" s="1"/>
  <c r="G55" i="40"/>
  <c r="M54" i="40"/>
  <c r="N54" i="40" s="1"/>
  <c r="G54" i="40"/>
  <c r="M53" i="40"/>
  <c r="N53" i="40" s="1"/>
  <c r="G53" i="40"/>
  <c r="M52" i="40"/>
  <c r="N52" i="40" s="1"/>
  <c r="G52" i="40"/>
  <c r="M51" i="40"/>
  <c r="N51" i="40" s="1"/>
  <c r="G51" i="40"/>
  <c r="N50" i="40"/>
  <c r="M50" i="40"/>
  <c r="G50" i="40"/>
  <c r="N49" i="40"/>
  <c r="M49" i="40"/>
  <c r="G49" i="40"/>
  <c r="N48" i="40"/>
  <c r="M48" i="40"/>
  <c r="G48" i="40"/>
  <c r="M47" i="40"/>
  <c r="N47" i="40" s="1"/>
  <c r="G47" i="40"/>
  <c r="M46" i="40"/>
  <c r="N46" i="40" s="1"/>
  <c r="G46" i="40"/>
  <c r="M45" i="40"/>
  <c r="N45" i="40" s="1"/>
  <c r="G45" i="40"/>
  <c r="M44" i="40"/>
  <c r="N44" i="40" s="1"/>
  <c r="G44" i="40"/>
  <c r="N43" i="40"/>
  <c r="M43" i="40"/>
  <c r="G43" i="40"/>
  <c r="N42" i="40"/>
  <c r="M42" i="40"/>
  <c r="G42" i="40"/>
  <c r="N41" i="40"/>
  <c r="M41" i="40"/>
  <c r="G41" i="40"/>
  <c r="N40" i="40"/>
  <c r="M40" i="40"/>
  <c r="G40" i="40"/>
  <c r="M39" i="40"/>
  <c r="N39" i="40" s="1"/>
  <c r="G39" i="40"/>
  <c r="M38" i="40"/>
  <c r="N38" i="40" s="1"/>
  <c r="G38" i="40"/>
  <c r="M37" i="40"/>
  <c r="N37" i="40" s="1"/>
  <c r="G37" i="40"/>
  <c r="M36" i="40"/>
  <c r="N36" i="40" s="1"/>
  <c r="G36" i="40"/>
  <c r="M35" i="40"/>
  <c r="N35" i="40" s="1"/>
  <c r="G35" i="40"/>
  <c r="N34" i="40"/>
  <c r="M34" i="40"/>
  <c r="G34" i="40"/>
  <c r="N33" i="40"/>
  <c r="M33" i="40"/>
  <c r="G33" i="40"/>
  <c r="M40" i="44"/>
  <c r="N40" i="44" s="1"/>
  <c r="M39" i="44"/>
  <c r="N39" i="44" s="1"/>
  <c r="M38" i="44"/>
  <c r="N38" i="44" s="1"/>
  <c r="M37" i="44"/>
  <c r="N37" i="44" s="1"/>
  <c r="M36" i="44"/>
  <c r="N36" i="44" s="1"/>
  <c r="M35" i="44"/>
  <c r="N35" i="44" s="1"/>
  <c r="M34" i="44"/>
  <c r="N34" i="44" s="1"/>
  <c r="M33" i="44"/>
  <c r="N33" i="44" s="1"/>
  <c r="M32" i="44"/>
  <c r="N32" i="44" s="1"/>
  <c r="M31" i="44"/>
  <c r="N31" i="44" s="1"/>
  <c r="M30" i="44"/>
  <c r="N30" i="44" s="1"/>
  <c r="M29" i="44"/>
  <c r="N29" i="44" s="1"/>
  <c r="M28" i="44"/>
  <c r="N28" i="44" s="1"/>
  <c r="M27" i="44"/>
  <c r="N27" i="44" s="1"/>
  <c r="M26" i="44"/>
  <c r="N26" i="44" s="1"/>
  <c r="M25" i="44"/>
  <c r="N25" i="44" s="1"/>
  <c r="M24" i="44"/>
  <c r="N24" i="44" s="1"/>
  <c r="M23" i="44"/>
  <c r="N23" i="44" s="1"/>
  <c r="M22" i="44"/>
  <c r="N22" i="44" s="1"/>
  <c r="M21" i="44"/>
  <c r="N21" i="44" s="1"/>
  <c r="J11" i="44"/>
  <c r="J10" i="44"/>
  <c r="O13" i="33" s="1"/>
  <c r="J9" i="44"/>
  <c r="O12" i="33" s="1"/>
  <c r="J8" i="44"/>
  <c r="O11" i="33" s="1"/>
  <c r="J7" i="44"/>
  <c r="O9" i="33" s="1"/>
  <c r="J6" i="44"/>
  <c r="O8" i="33" s="1"/>
  <c r="M29" i="40"/>
  <c r="N29" i="40" s="1"/>
  <c r="G29" i="40"/>
  <c r="M133" i="40"/>
  <c r="N133" i="40" s="1"/>
  <c r="M32" i="40"/>
  <c r="M31" i="40"/>
  <c r="N31" i="40" s="1"/>
  <c r="M30" i="40"/>
  <c r="N30" i="40" s="1"/>
  <c r="M27" i="40"/>
  <c r="N27" i="40" s="1"/>
  <c r="J11" i="40" s="1"/>
  <c r="M26" i="40"/>
  <c r="N26" i="40" s="1"/>
  <c r="J10" i="40" s="1"/>
  <c r="O13" i="4" s="1"/>
  <c r="M25" i="40"/>
  <c r="N25" i="40" s="1"/>
  <c r="J6" i="40" s="1"/>
  <c r="O8" i="4" s="1"/>
  <c r="M24" i="40"/>
  <c r="N24" i="40" s="1"/>
  <c r="J9" i="40" s="1"/>
  <c r="O12" i="4" s="1"/>
  <c r="M23" i="40"/>
  <c r="M22" i="40"/>
  <c r="M21" i="40"/>
  <c r="N21" i="40" s="1"/>
  <c r="J7" i="40" s="1"/>
  <c r="O9" i="4" s="1"/>
  <c r="J8" i="40"/>
  <c r="O11" i="4" s="1"/>
  <c r="N32" i="40"/>
  <c r="N23" i="40"/>
  <c r="N22" i="40"/>
  <c r="I16" i="28"/>
  <c r="I16" i="29"/>
  <c r="I25" i="30"/>
  <c r="I24" i="30"/>
  <c r="J13" i="22"/>
  <c r="J8" i="46" l="1"/>
  <c r="J8" i="43"/>
  <c r="J8" i="42"/>
  <c r="F8" i="46" l="1"/>
  <c r="F8" i="43"/>
  <c r="F8" i="42"/>
  <c r="CI4" i="26" l="1"/>
  <c r="CH4" i="26"/>
  <c r="CG4" i="26"/>
  <c r="CF4" i="26"/>
  <c r="CD4" i="26"/>
  <c r="CC4" i="26"/>
  <c r="BC4" i="26"/>
  <c r="BB4" i="26"/>
  <c r="BA4" i="26"/>
  <c r="AZ4" i="26"/>
  <c r="AX4" i="26"/>
  <c r="AW4" i="26"/>
  <c r="AF4" i="26"/>
  <c r="AK4" i="26"/>
  <c r="AJ4" i="26"/>
  <c r="AI4" i="26"/>
  <c r="AH4" i="26"/>
  <c r="AE4" i="26"/>
  <c r="G11" i="6"/>
  <c r="G8" i="6"/>
  <c r="D15" i="6"/>
  <c r="M14" i="48"/>
  <c r="G13" i="6" s="1"/>
  <c r="M13" i="48"/>
  <c r="G12" i="6" s="1"/>
  <c r="M10" i="48"/>
  <c r="G9" i="6" s="1"/>
  <c r="K4" i="48"/>
  <c r="G133" i="47"/>
  <c r="G132" i="47"/>
  <c r="G131" i="47"/>
  <c r="G130" i="47"/>
  <c r="G129" i="47"/>
  <c r="G128" i="47"/>
  <c r="G127" i="47"/>
  <c r="G126" i="47"/>
  <c r="G125" i="47"/>
  <c r="G124" i="47"/>
  <c r="G123" i="47"/>
  <c r="G122" i="47"/>
  <c r="G121" i="47"/>
  <c r="G120" i="47"/>
  <c r="G119" i="47"/>
  <c r="G118" i="47"/>
  <c r="G117" i="47"/>
  <c r="G116" i="47"/>
  <c r="G31" i="47"/>
  <c r="G30" i="47"/>
  <c r="G29" i="47"/>
  <c r="G28" i="47"/>
  <c r="G27" i="47"/>
  <c r="G26" i="47"/>
  <c r="G25" i="47"/>
  <c r="G24" i="47"/>
  <c r="G23" i="47"/>
  <c r="G22" i="47"/>
  <c r="G21" i="47"/>
  <c r="E7" i="47" s="1"/>
  <c r="H10" i="48" s="1"/>
  <c r="C9" i="6" s="1"/>
  <c r="E9" i="6" s="1"/>
  <c r="G16" i="47"/>
  <c r="E11" i="47"/>
  <c r="H15" i="48" s="1"/>
  <c r="E10" i="47"/>
  <c r="H14" i="48" s="1"/>
  <c r="C13" i="6" s="1"/>
  <c r="E13" i="6" s="1"/>
  <c r="E9" i="47"/>
  <c r="H13" i="48" s="1"/>
  <c r="C12" i="6" s="1"/>
  <c r="E12" i="6" s="1"/>
  <c r="E8" i="47"/>
  <c r="H12" i="48" s="1"/>
  <c r="C11" i="6" s="1"/>
  <c r="E11" i="6" s="1"/>
  <c r="F11" i="6" s="1"/>
  <c r="E6" i="47"/>
  <c r="H9" i="48" s="1"/>
  <c r="F3" i="47"/>
  <c r="G3" i="46"/>
  <c r="E20" i="46"/>
  <c r="E19" i="46"/>
  <c r="E18" i="46"/>
  <c r="E17" i="46"/>
  <c r="E16" i="46"/>
  <c r="E15" i="46"/>
  <c r="E5" i="46"/>
  <c r="E10" i="46" s="1"/>
  <c r="CJ4" i="26" s="1"/>
  <c r="G11" i="33"/>
  <c r="G8" i="33"/>
  <c r="M14" i="45"/>
  <c r="G13" i="33" s="1"/>
  <c r="M13" i="45"/>
  <c r="G12" i="33" s="1"/>
  <c r="M10" i="45"/>
  <c r="G9" i="33" s="1"/>
  <c r="K4" i="45"/>
  <c r="G40" i="44"/>
  <c r="G39" i="44"/>
  <c r="G38" i="44"/>
  <c r="G37" i="44"/>
  <c r="G36" i="44"/>
  <c r="G35" i="44"/>
  <c r="G34" i="44"/>
  <c r="G33" i="44"/>
  <c r="G32" i="44"/>
  <c r="G31" i="44"/>
  <c r="G30" i="44"/>
  <c r="G29" i="44"/>
  <c r="G28" i="44"/>
  <c r="G27" i="44"/>
  <c r="G26" i="44"/>
  <c r="G25" i="44"/>
  <c r="G24" i="44"/>
  <c r="G23" i="44"/>
  <c r="G22" i="44"/>
  <c r="E7" i="44" s="1"/>
  <c r="H10" i="45" s="1"/>
  <c r="C9" i="33" s="1"/>
  <c r="E9" i="33" s="1"/>
  <c r="G21" i="44"/>
  <c r="E6" i="44" s="1"/>
  <c r="H9" i="45" s="1"/>
  <c r="G16" i="44"/>
  <c r="E11" i="44"/>
  <c r="H15" i="45" s="1"/>
  <c r="E10" i="44"/>
  <c r="H14" i="45" s="1"/>
  <c r="C13" i="33" s="1"/>
  <c r="E13" i="33" s="1"/>
  <c r="E9" i="44"/>
  <c r="H13" i="45" s="1"/>
  <c r="C12" i="33" s="1"/>
  <c r="E12" i="33" s="1"/>
  <c r="E8" i="44"/>
  <c r="H12" i="45" s="1"/>
  <c r="C11" i="33" s="1"/>
  <c r="E11" i="33" s="1"/>
  <c r="F3" i="44"/>
  <c r="E20" i="43"/>
  <c r="E19" i="43"/>
  <c r="E18" i="43"/>
  <c r="E17" i="43"/>
  <c r="E16" i="43"/>
  <c r="E15" i="43"/>
  <c r="E5" i="43"/>
  <c r="E10" i="43" s="1"/>
  <c r="BD4" i="26" s="1"/>
  <c r="G3" i="43"/>
  <c r="G11" i="4"/>
  <c r="G8" i="4"/>
  <c r="G3" i="42"/>
  <c r="M14" i="41"/>
  <c r="G13" i="4" s="1"/>
  <c r="M13" i="41"/>
  <c r="G12" i="4" s="1"/>
  <c r="M10" i="41"/>
  <c r="G9" i="4" s="1"/>
  <c r="E20" i="42"/>
  <c r="E19" i="42"/>
  <c r="E18" i="42"/>
  <c r="E17" i="42"/>
  <c r="E16" i="42"/>
  <c r="E15" i="42"/>
  <c r="E5" i="42"/>
  <c r="E10" i="42" s="1"/>
  <c r="M11" i="41" s="1"/>
  <c r="G10" i="4" s="1"/>
  <c r="K4" i="41"/>
  <c r="F3" i="40"/>
  <c r="G133" i="40"/>
  <c r="G32" i="40"/>
  <c r="G31" i="40"/>
  <c r="G30" i="40"/>
  <c r="G27" i="40"/>
  <c r="E11" i="40" s="1"/>
  <c r="G26" i="40"/>
  <c r="G25" i="40"/>
  <c r="E6" i="40" s="1"/>
  <c r="G24" i="40"/>
  <c r="G23" i="40"/>
  <c r="G22" i="40"/>
  <c r="G21" i="40"/>
  <c r="G16" i="40"/>
  <c r="E10" i="40"/>
  <c r="H14" i="41" s="1"/>
  <c r="E9" i="40"/>
  <c r="H13" i="41" s="1"/>
  <c r="E8" i="40"/>
  <c r="H12" i="41" s="1"/>
  <c r="F12" i="6" l="1"/>
  <c r="H12" i="6"/>
  <c r="F13" i="6"/>
  <c r="H13" i="6"/>
  <c r="H9" i="41"/>
  <c r="C8" i="4" s="1"/>
  <c r="E7" i="40"/>
  <c r="H10" i="41" s="1"/>
  <c r="C9" i="4" s="1"/>
  <c r="C8" i="6"/>
  <c r="E8" i="6" s="1"/>
  <c r="F8" i="6" s="1"/>
  <c r="H8" i="6" s="1"/>
  <c r="C14" i="6"/>
  <c r="E14" i="6" s="1"/>
  <c r="F14" i="6" s="1"/>
  <c r="G14" i="6" s="1"/>
  <c r="C14" i="33"/>
  <c r="E14" i="33" s="1"/>
  <c r="F14" i="33" s="1"/>
  <c r="G14" i="33" s="1"/>
  <c r="C8" i="33"/>
  <c r="E8" i="33" s="1"/>
  <c r="F8" i="33" s="1"/>
  <c r="H8" i="33" s="1"/>
  <c r="H11" i="40"/>
  <c r="H11" i="47"/>
  <c r="H11" i="44"/>
  <c r="C13" i="4"/>
  <c r="H15" i="41"/>
  <c r="C14" i="4" s="1"/>
  <c r="C11" i="4"/>
  <c r="C12" i="4"/>
  <c r="AG4" i="26"/>
  <c r="M11" i="45"/>
  <c r="G10" i="33" s="1"/>
  <c r="AY4" i="26"/>
  <c r="CE4" i="26"/>
  <c r="M11" i="48"/>
  <c r="G10" i="6" s="1"/>
  <c r="AL4" i="26"/>
  <c r="F9" i="6"/>
  <c r="H9" i="6" s="1"/>
  <c r="H11" i="6"/>
  <c r="G18" i="46"/>
  <c r="H18" i="46" s="1"/>
  <c r="G15" i="46"/>
  <c r="H15" i="46" s="1"/>
  <c r="G20" i="46"/>
  <c r="H20" i="46" s="1"/>
  <c r="G17" i="46"/>
  <c r="H17" i="46" s="1"/>
  <c r="G19" i="46"/>
  <c r="H19" i="46" s="1"/>
  <c r="G16" i="46"/>
  <c r="H16" i="46" s="1"/>
  <c r="F11" i="33"/>
  <c r="H11" i="33" s="1"/>
  <c r="F9" i="33"/>
  <c r="H9" i="33" s="1"/>
  <c r="F13" i="33"/>
  <c r="H13" i="33" s="1"/>
  <c r="F12" i="33"/>
  <c r="H12" i="33" s="1"/>
  <c r="G18" i="43"/>
  <c r="H18" i="43" s="1"/>
  <c r="G15" i="43"/>
  <c r="H15" i="43" s="1"/>
  <c r="G20" i="43"/>
  <c r="H20" i="43" s="1"/>
  <c r="G17" i="43"/>
  <c r="H17" i="43" s="1"/>
  <c r="G19" i="43"/>
  <c r="H19" i="43" s="1"/>
  <c r="G16" i="43"/>
  <c r="H16" i="43" s="1"/>
  <c r="G18" i="42"/>
  <c r="H18" i="42" s="1"/>
  <c r="G17" i="42"/>
  <c r="H17" i="42" s="1"/>
  <c r="G15" i="42"/>
  <c r="H15" i="42" s="1"/>
  <c r="G19" i="42"/>
  <c r="H19" i="42" s="1"/>
  <c r="G20" i="42"/>
  <c r="H20" i="42" s="1"/>
  <c r="G16" i="42"/>
  <c r="H16" i="42" s="1"/>
  <c r="G15" i="6" l="1"/>
  <c r="H14" i="6"/>
  <c r="H21" i="46"/>
  <c r="H11" i="48" s="1"/>
  <c r="H17" i="48" s="1"/>
  <c r="H14" i="33"/>
  <c r="H21" i="43"/>
  <c r="H11" i="45" s="1"/>
  <c r="H17" i="45" s="1"/>
  <c r="H21" i="42"/>
  <c r="H11" i="41" s="1"/>
  <c r="H17" i="41" s="1"/>
  <c r="C10" i="33" l="1"/>
  <c r="E10" i="33" s="1"/>
  <c r="F10" i="33" s="1"/>
  <c r="H10" i="33" s="1"/>
  <c r="C10" i="6"/>
  <c r="C10" i="4"/>
  <c r="L6" i="36"/>
  <c r="E10" i="6" l="1"/>
  <c r="C15" i="6"/>
  <c r="D15" i="33"/>
  <c r="AP4" i="26" s="1"/>
  <c r="H4" i="33"/>
  <c r="F10" i="6" l="1"/>
  <c r="E15" i="6"/>
  <c r="G15" i="33"/>
  <c r="AS4" i="26" s="1"/>
  <c r="L6" i="31"/>
  <c r="CR4" i="26"/>
  <c r="CN4" i="26"/>
  <c r="BP4" i="26"/>
  <c r="BH4" i="26"/>
  <c r="H10" i="6" l="1"/>
  <c r="H15" i="6" s="1"/>
  <c r="F15" i="6"/>
  <c r="C15" i="33"/>
  <c r="AO4" i="26" l="1"/>
  <c r="J18" i="22"/>
  <c r="F15" i="33"/>
  <c r="AR4" i="26" s="1"/>
  <c r="E15" i="33"/>
  <c r="AQ4" i="26" s="1"/>
  <c r="H15" i="33" l="1"/>
  <c r="E11" i="4"/>
  <c r="I15" i="33" l="1"/>
  <c r="AT4" i="26"/>
  <c r="F11" i="4"/>
  <c r="H11" i="4" s="1"/>
  <c r="D25" i="22"/>
  <c r="D25" i="25"/>
  <c r="I21" i="22"/>
  <c r="M29" i="29"/>
  <c r="M29" i="28"/>
  <c r="M12" i="27"/>
  <c r="M13" i="10"/>
  <c r="CT4" i="26"/>
  <c r="CS4" i="26"/>
  <c r="CQ4" i="26"/>
  <c r="CP4" i="26"/>
  <c r="CO4" i="26"/>
  <c r="CM4" i="26"/>
  <c r="CL4" i="26"/>
  <c r="CK4" i="26"/>
  <c r="BO4" i="26"/>
  <c r="BN4" i="26"/>
  <c r="BM4" i="26"/>
  <c r="BL4" i="26"/>
  <c r="BK4" i="26"/>
  <c r="BJ4" i="26"/>
  <c r="BI4" i="26"/>
  <c r="BG4" i="26"/>
  <c r="BF4" i="26"/>
  <c r="BE4" i="26"/>
  <c r="R4" i="26"/>
  <c r="T4" i="26"/>
  <c r="S4" i="26"/>
  <c r="Q4" i="26"/>
  <c r="P4" i="26"/>
  <c r="O4" i="26"/>
  <c r="M12" i="30"/>
  <c r="K38" i="29"/>
  <c r="L37" i="29"/>
  <c r="P35" i="29"/>
  <c r="L35" i="29"/>
  <c r="K34" i="29"/>
  <c r="K33" i="29"/>
  <c r="P35" i="28"/>
  <c r="K38" i="28"/>
  <c r="L37" i="28"/>
  <c r="L35" i="28"/>
  <c r="K34" i="28"/>
  <c r="K33" i="28"/>
  <c r="I27" i="27"/>
  <c r="I26" i="27"/>
  <c r="BT4" i="26"/>
  <c r="BR4" i="26"/>
  <c r="BQ4" i="26"/>
  <c r="AN4" i="26"/>
  <c r="AM4" i="26"/>
  <c r="V4" i="26"/>
  <c r="U4" i="26"/>
  <c r="N4" i="26"/>
  <c r="M4" i="26"/>
  <c r="L4" i="26"/>
  <c r="K4" i="26"/>
  <c r="J4" i="26"/>
  <c r="I4" i="26"/>
  <c r="H4" i="26"/>
  <c r="G4" i="26"/>
  <c r="F4" i="26"/>
  <c r="E4" i="26"/>
  <c r="D4" i="26"/>
  <c r="C4" i="26"/>
  <c r="B4" i="26"/>
  <c r="A4" i="26"/>
  <c r="G32" i="16"/>
  <c r="G32" i="22"/>
  <c r="G32" i="25"/>
  <c r="I7" i="25"/>
  <c r="J13" i="25"/>
  <c r="H4" i="6"/>
  <c r="I26" i="13"/>
  <c r="I25" i="13"/>
  <c r="I25" i="10"/>
  <c r="I24" i="10"/>
  <c r="M13" i="13"/>
  <c r="L6" i="23"/>
  <c r="I7" i="22"/>
  <c r="L6" i="19"/>
  <c r="I7" i="16"/>
  <c r="H4" i="4"/>
  <c r="I24" i="8"/>
  <c r="I25" i="8"/>
  <c r="M13" i="8"/>
  <c r="D25" i="16"/>
  <c r="AU4" i="26" l="1"/>
  <c r="J11" i="22"/>
  <c r="I29" i="10"/>
  <c r="J15" i="33"/>
  <c r="AV4" i="26" s="1"/>
  <c r="E13" i="4"/>
  <c r="E8" i="4"/>
  <c r="E12" i="4"/>
  <c r="BW4" i="26"/>
  <c r="F12" i="4" l="1"/>
  <c r="H12" i="4" s="1"/>
  <c r="F13" i="4"/>
  <c r="H13" i="4" s="1"/>
  <c r="F8" i="4"/>
  <c r="H8" i="4" s="1"/>
  <c r="J18" i="25" l="1"/>
  <c r="I21" i="25" s="1"/>
  <c r="BS4" i="26"/>
  <c r="E14" i="4"/>
  <c r="BV4" i="26"/>
  <c r="BU4" i="26"/>
  <c r="F14" i="4" l="1"/>
  <c r="D15" i="4"/>
  <c r="X4" i="26" s="1"/>
  <c r="C15" i="4"/>
  <c r="W4" i="26" s="1"/>
  <c r="G14" i="4" l="1"/>
  <c r="H14" i="4" s="1"/>
  <c r="J13" i="16"/>
  <c r="I15" i="6"/>
  <c r="BX4" i="26"/>
  <c r="J18" i="16"/>
  <c r="I21" i="16" s="1"/>
  <c r="I28" i="10"/>
  <c r="E9" i="4"/>
  <c r="E10" i="4"/>
  <c r="G15" i="4" l="1"/>
  <c r="AA4" i="26" s="1"/>
  <c r="J15" i="6"/>
  <c r="BY4" i="26"/>
  <c r="F10" i="4"/>
  <c r="H10" i="4" s="1"/>
  <c r="F9" i="4"/>
  <c r="H9" i="4" s="1"/>
  <c r="E15" i="4"/>
  <c r="L15" i="6" l="1"/>
  <c r="J11" i="25"/>
  <c r="Y4" i="26"/>
  <c r="BZ4" i="26"/>
  <c r="J12" i="22"/>
  <c r="I14" i="22" s="1"/>
  <c r="F15" i="4"/>
  <c r="Z4" i="26" s="1"/>
  <c r="H15" i="4"/>
  <c r="AB4" i="26" l="1"/>
  <c r="CA4" i="26"/>
  <c r="CB4" i="26"/>
  <c r="J12" i="25"/>
  <c r="I14" i="25" s="1"/>
  <c r="I15" i="4" l="1"/>
  <c r="J15" i="4" s="1"/>
  <c r="AD4" i="26" s="1"/>
  <c r="J11" i="16" l="1"/>
  <c r="J12" i="16" s="1"/>
  <c r="I14" i="16" s="1"/>
  <c r="J27" i="8"/>
  <c r="AC4" i="26"/>
</calcChain>
</file>

<file path=xl/sharedStrings.xml><?xml version="1.0" encoding="utf-8"?>
<sst xmlns="http://schemas.openxmlformats.org/spreadsheetml/2006/main" count="1003" uniqueCount="361">
  <si>
    <t>総事業費</t>
    <rPh sb="0" eb="3">
      <t>ソウジギョウ</t>
    </rPh>
    <rPh sb="3" eb="4">
      <t>ヒ</t>
    </rPh>
    <phoneticPr fontId="3"/>
  </si>
  <si>
    <t>寄付金
その他
収入額</t>
    <rPh sb="0" eb="3">
      <t>キフキン</t>
    </rPh>
    <rPh sb="6" eb="7">
      <t>タ</t>
    </rPh>
    <rPh sb="8" eb="11">
      <t>シュウニュウガク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</si>
  <si>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</si>
  <si>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</si>
  <si>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rPh sb="0" eb="3">
      <t>キジュンガク</t>
    </rPh>
    <phoneticPr fontId="3"/>
  </si>
  <si>
    <t>選定額</t>
    <rPh sb="0" eb="2">
      <t>センテイ</t>
    </rPh>
    <rPh sb="2" eb="3">
      <t>ガク</t>
    </rPh>
    <phoneticPr fontId="3"/>
  </si>
  <si>
    <t>県補助基本額</t>
    <rPh sb="0" eb="1">
      <t>ケン</t>
    </rPh>
    <rPh sb="1" eb="3">
      <t>ホジョ</t>
    </rPh>
    <rPh sb="3" eb="6">
      <t>キホンガク</t>
    </rPh>
    <phoneticPr fontId="3"/>
  </si>
  <si>
    <t>県補助所要額</t>
    <rPh sb="0" eb="1">
      <t>ケン</t>
    </rPh>
    <rPh sb="1" eb="3">
      <t>ホジョ</t>
    </rPh>
    <rPh sb="3" eb="6">
      <t>ショヨウガク</t>
    </rPh>
    <phoneticPr fontId="3"/>
  </si>
  <si>
    <t>備考</t>
    <rPh sb="0" eb="2">
      <t>ビコウ</t>
    </rPh>
    <phoneticPr fontId="3"/>
  </si>
  <si>
    <t>(A)</t>
    <phoneticPr fontId="3"/>
  </si>
  <si>
    <t>(B)</t>
    <phoneticPr fontId="3"/>
  </si>
  <si>
    <t>(D)</t>
    <phoneticPr fontId="3"/>
  </si>
  <si>
    <t>（Ｅ）</t>
    <phoneticPr fontId="3"/>
  </si>
  <si>
    <t>(F)</t>
    <phoneticPr fontId="3"/>
  </si>
  <si>
    <t>（Ｇ）</t>
    <phoneticPr fontId="3"/>
  </si>
  <si>
    <t>（Ｈ）</t>
    <phoneticPr fontId="3"/>
  </si>
  <si>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3"/>
  </si>
  <si>
    <t>(A)-(B)=(C)</t>
    <phoneticPr fontId="3"/>
  </si>
  <si>
    <t>（円）</t>
    <rPh sb="1" eb="2">
      <t>エン</t>
    </rPh>
    <phoneticPr fontId="3"/>
  </si>
  <si>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3"/>
  </si>
  <si>
    <t>対象経費の
実支出額</t>
    <rPh sb="0" eb="2">
      <t>タイショウ</t>
    </rPh>
    <rPh sb="2" eb="4">
      <t>ケイヒ</t>
    </rPh>
    <rPh sb="6" eb="7">
      <t>ジツ</t>
    </rPh>
    <rPh sb="7" eb="9">
      <t>シシュツ</t>
    </rPh>
    <phoneticPr fontId="3"/>
  </si>
  <si>
    <t>県交付決定額</t>
    <rPh sb="0" eb="1">
      <t>ケン</t>
    </rPh>
    <rPh sb="1" eb="3">
      <t>コウフ</t>
    </rPh>
    <rPh sb="3" eb="5">
      <t>ケッテイ</t>
    </rPh>
    <rPh sb="5" eb="6">
      <t>ガク</t>
    </rPh>
    <phoneticPr fontId="3"/>
  </si>
  <si>
    <t>差引過不足額</t>
    <rPh sb="0" eb="1">
      <t>サ</t>
    </rPh>
    <rPh sb="1" eb="2">
      <t>ヒ</t>
    </rPh>
    <rPh sb="2" eb="6">
      <t>カブソクガク</t>
    </rPh>
    <phoneticPr fontId="3"/>
  </si>
  <si>
    <t>（Ｉ）</t>
    <phoneticPr fontId="3"/>
  </si>
  <si>
    <t>（Ｊ）</t>
    <phoneticPr fontId="3"/>
  </si>
  <si>
    <t>区分</t>
    <phoneticPr fontId="3"/>
  </si>
  <si>
    <t>合計</t>
    <phoneticPr fontId="3"/>
  </si>
  <si>
    <t>区分</t>
    <phoneticPr fontId="3"/>
  </si>
  <si>
    <t>第１号様式（第３条関係）</t>
    <phoneticPr fontId="3"/>
  </si>
  <si>
    <t>奈良県知事　殿</t>
    <phoneticPr fontId="3"/>
  </si>
  <si>
    <t>氏名</t>
    <rPh sb="0" eb="2">
      <t>シメイ</t>
    </rPh>
    <phoneticPr fontId="3"/>
  </si>
  <si>
    <t>新型コロナウイルス感染症緊急包括支援事業補助金（医療分）交付申請書</t>
    <phoneticPr fontId="3"/>
  </si>
  <si>
    <t>標記について、次のとおり関係書類を添えて申請します。</t>
    <phoneticPr fontId="3"/>
  </si>
  <si>
    <t>１．補助対象事業名</t>
    <phoneticPr fontId="3"/>
  </si>
  <si>
    <t>金</t>
    <rPh sb="0" eb="1">
      <t>キン</t>
    </rPh>
    <phoneticPr fontId="3"/>
  </si>
  <si>
    <t>円</t>
    <rPh sb="0" eb="1">
      <t>エン</t>
    </rPh>
    <phoneticPr fontId="3"/>
  </si>
  <si>
    <t>３．添付書類</t>
    <phoneticPr fontId="3"/>
  </si>
  <si>
    <t>各別表の付表に定める関係書類</t>
    <phoneticPr fontId="3"/>
  </si>
  <si>
    <t>第２号様式（第６条関係）</t>
    <phoneticPr fontId="3"/>
  </si>
  <si>
    <t>新型コロナウイルス感染症緊急包括支援事業補助金（医療分）変更承認申請書</t>
    <phoneticPr fontId="3"/>
  </si>
  <si>
    <t>標記について、関係書類を添えて次のとおり申請します。</t>
    <phoneticPr fontId="3"/>
  </si>
  <si>
    <t>　　　　増減額</t>
    <rPh sb="4" eb="7">
      <t>ゾウゲンガク</t>
    </rPh>
    <phoneticPr fontId="3"/>
  </si>
  <si>
    <t>　　　　変更額</t>
    <rPh sb="4" eb="7">
      <t>ヘンコウガク</t>
    </rPh>
    <phoneticPr fontId="3"/>
  </si>
  <si>
    <t>４．添付書類</t>
    <phoneticPr fontId="3"/>
  </si>
  <si>
    <t>第５号様式（第１０条関係）</t>
    <phoneticPr fontId="3"/>
  </si>
  <si>
    <t>新型コロナウイルス感染症緊急包括支援事業補助金（医療分）実績報告書</t>
    <phoneticPr fontId="3"/>
  </si>
  <si>
    <t>　標記事業については、下記のとおり事業が完了したので、関係書類を添えて</t>
    <phoneticPr fontId="3"/>
  </si>
  <si>
    <t>報告します。</t>
    <phoneticPr fontId="3"/>
  </si>
  <si>
    <t>新規申請</t>
    <rPh sb="0" eb="4">
      <t>シンキシンセイ</t>
    </rPh>
    <phoneticPr fontId="3"/>
  </si>
  <si>
    <t>文書番号</t>
    <rPh sb="0" eb="4">
      <t>ブンショバンゴウ</t>
    </rPh>
    <phoneticPr fontId="3"/>
  </si>
  <si>
    <t>変更申請</t>
    <rPh sb="0" eb="4">
      <t>ヘンコウシンセイ</t>
    </rPh>
    <phoneticPr fontId="3"/>
  </si>
  <si>
    <t>実績報告</t>
    <rPh sb="0" eb="4">
      <t>ジッセキホウコク</t>
    </rPh>
    <phoneticPr fontId="3"/>
  </si>
  <si>
    <t>提出日</t>
    <rPh sb="0" eb="2">
      <t>テイシュツ</t>
    </rPh>
    <rPh sb="2" eb="3">
      <t>ビ</t>
    </rPh>
    <phoneticPr fontId="11"/>
  </si>
  <si>
    <t>区　分</t>
  </si>
  <si>
    <t>補助上限額・条件</t>
    <rPh sb="0" eb="4">
      <t>ホジョジョウゲン</t>
    </rPh>
    <rPh sb="4" eb="5">
      <t>ガク</t>
    </rPh>
    <rPh sb="6" eb="8">
      <t>ジョウケン</t>
    </rPh>
    <phoneticPr fontId="19"/>
  </si>
  <si>
    <t>設置場所</t>
    <rPh sb="0" eb="4">
      <t>セッチバショ</t>
    </rPh>
    <phoneticPr fontId="19"/>
  </si>
  <si>
    <t>納品予定月</t>
    <rPh sb="0" eb="2">
      <t>ノウヒン</t>
    </rPh>
    <rPh sb="2" eb="4">
      <t>ヨテイ</t>
    </rPh>
    <rPh sb="4" eb="5">
      <t>ツキ</t>
    </rPh>
    <phoneticPr fontId="19"/>
  </si>
  <si>
    <t>円</t>
    <rPh sb="0" eb="1">
      <t>エン</t>
    </rPh>
    <phoneticPr fontId="11"/>
  </si>
  <si>
    <t>合　計</t>
    <rPh sb="0" eb="1">
      <t>ア</t>
    </rPh>
    <rPh sb="2" eb="3">
      <t>ケイ</t>
    </rPh>
    <phoneticPr fontId="11"/>
  </si>
  <si>
    <t>簡易ベッド</t>
    <phoneticPr fontId="3"/>
  </si>
  <si>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1"/>
  </si>
  <si>
    <t xml:space="preserve"> ・歳入の部</t>
    <rPh sb="2" eb="3">
      <t>トシ</t>
    </rPh>
    <rPh sb="3" eb="4">
      <t>イリ</t>
    </rPh>
    <rPh sb="5" eb="6">
      <t>ブ</t>
    </rPh>
    <phoneticPr fontId="11"/>
  </si>
  <si>
    <t>（単位：円）</t>
    <rPh sb="1" eb="3">
      <t>タンイ</t>
    </rPh>
    <rPh sb="4" eb="5">
      <t>エン</t>
    </rPh>
    <phoneticPr fontId="11"/>
  </si>
  <si>
    <t>項　　　　　　　　　目</t>
    <rPh sb="0" eb="1">
      <t>コウ</t>
    </rPh>
    <rPh sb="10" eb="11">
      <t>メ</t>
    </rPh>
    <phoneticPr fontId="11"/>
  </si>
  <si>
    <t>金　　　　　　　額</t>
    <rPh sb="0" eb="1">
      <t>キン</t>
    </rPh>
    <rPh sb="8" eb="9">
      <t>ガク</t>
    </rPh>
    <phoneticPr fontId="11"/>
  </si>
  <si>
    <t>自　己　資　金</t>
    <rPh sb="0" eb="1">
      <t>ジ</t>
    </rPh>
    <rPh sb="2" eb="3">
      <t>オノレ</t>
    </rPh>
    <rPh sb="4" eb="5">
      <t>シ</t>
    </rPh>
    <rPh sb="6" eb="7">
      <t>カネ</t>
    </rPh>
    <phoneticPr fontId="11"/>
  </si>
  <si>
    <t>寄付金その他の収入</t>
    <rPh sb="0" eb="3">
      <t>キフキン</t>
    </rPh>
    <rPh sb="5" eb="6">
      <t>タ</t>
    </rPh>
    <rPh sb="7" eb="9">
      <t>シュウニュウ</t>
    </rPh>
    <phoneticPr fontId="11"/>
  </si>
  <si>
    <t>計</t>
    <rPh sb="0" eb="1">
      <t>ケイ</t>
    </rPh>
    <phoneticPr fontId="11"/>
  </si>
  <si>
    <t xml:space="preserve"> ・歳出の部</t>
    <rPh sb="2" eb="3">
      <t>トシ</t>
    </rPh>
    <rPh sb="3" eb="4">
      <t>デ</t>
    </rPh>
    <rPh sb="5" eb="6">
      <t>ブ</t>
    </rPh>
    <phoneticPr fontId="11"/>
  </si>
  <si>
    <t>設備等整備費</t>
    <rPh sb="0" eb="2">
      <t>セツビ</t>
    </rPh>
    <rPh sb="2" eb="3">
      <t>トウ</t>
    </rPh>
    <rPh sb="3" eb="5">
      <t>セイビ</t>
    </rPh>
    <rPh sb="5" eb="6">
      <t>ヒ</t>
    </rPh>
    <phoneticPr fontId="11"/>
  </si>
  <si>
    <t>上記は原本に相違ないことを証明します。</t>
    <rPh sb="0" eb="2">
      <t>ジョウキ</t>
    </rPh>
    <rPh sb="3" eb="5">
      <t>ゲンポン</t>
    </rPh>
    <rPh sb="6" eb="8">
      <t>ソウイ</t>
    </rPh>
    <rPh sb="13" eb="15">
      <t>ショウメイ</t>
    </rPh>
    <phoneticPr fontId="11"/>
  </si>
  <si>
    <t>医療機関名</t>
    <rPh sb="0" eb="2">
      <t>イリョウ</t>
    </rPh>
    <rPh sb="2" eb="4">
      <t>キカン</t>
    </rPh>
    <rPh sb="4" eb="5">
      <t>メイ</t>
    </rPh>
    <phoneticPr fontId="11"/>
  </si>
  <si>
    <t>歳入歳出予算書 （ 抄 本 ）</t>
    <rPh sb="0" eb="1">
      <t>トシ</t>
    </rPh>
    <rPh sb="1" eb="2">
      <t>イリ</t>
    </rPh>
    <rPh sb="2" eb="3">
      <t>トシ</t>
    </rPh>
    <rPh sb="3" eb="4">
      <t>デ</t>
    </rPh>
    <rPh sb="4" eb="7">
      <t>ヨサンショ</t>
    </rPh>
    <rPh sb="10" eb="11">
      <t>ショウ</t>
    </rPh>
    <rPh sb="12" eb="13">
      <t>ホン</t>
    </rPh>
    <phoneticPr fontId="11"/>
  </si>
  <si>
    <t>奈良県補助金</t>
    <rPh sb="0" eb="3">
      <t>ナラケン</t>
    </rPh>
    <rPh sb="3" eb="6">
      <t>ホジョキン</t>
    </rPh>
    <phoneticPr fontId="11"/>
  </si>
  <si>
    <t>住所</t>
    <rPh sb="0" eb="2">
      <t>ジュウショ</t>
    </rPh>
    <phoneticPr fontId="11"/>
  </si>
  <si>
    <t>氏名</t>
    <rPh sb="0" eb="2">
      <t>シメイ</t>
    </rPh>
    <phoneticPr fontId="11"/>
  </si>
  <si>
    <t>(人)</t>
    <rPh sb="1" eb="2">
      <t>ニン</t>
    </rPh>
    <phoneticPr fontId="3"/>
  </si>
  <si>
    <t>（３）個人防護具　</t>
    <phoneticPr fontId="20"/>
  </si>
  <si>
    <t>基準単価</t>
    <rPh sb="0" eb="4">
      <t>キジュンタンカ</t>
    </rPh>
    <phoneticPr fontId="3"/>
  </si>
  <si>
    <t>うち、医師</t>
    <rPh sb="3" eb="5">
      <t>イシ</t>
    </rPh>
    <phoneticPr fontId="3"/>
  </si>
  <si>
    <t>うち、看護師</t>
    <rPh sb="3" eb="6">
      <t>カンゴシ</t>
    </rPh>
    <phoneticPr fontId="3"/>
  </si>
  <si>
    <t>うち、その他</t>
    <rPh sb="5" eb="6">
      <t>タ</t>
    </rPh>
    <phoneticPr fontId="3"/>
  </si>
  <si>
    <t>51,400円／台</t>
    <rPh sb="6" eb="7">
      <t>エン</t>
    </rPh>
    <rPh sb="8" eb="9">
      <t>ダイ</t>
    </rPh>
    <phoneticPr fontId="19"/>
  </si>
  <si>
    <t>申請者（開設者）</t>
    <rPh sb="0" eb="3">
      <t>シンセイシャ</t>
    </rPh>
    <rPh sb="4" eb="6">
      <t>カイセツ</t>
    </rPh>
    <rPh sb="6" eb="7">
      <t>シャ</t>
    </rPh>
    <phoneticPr fontId="3"/>
  </si>
  <si>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3"/>
  </si>
  <si>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3"/>
  </si>
  <si>
    <t>２．医療機関名及び所在地</t>
    <rPh sb="2" eb="7">
      <t>イリョウキカンメイ</t>
    </rPh>
    <rPh sb="7" eb="8">
      <t>オヨ</t>
    </rPh>
    <rPh sb="9" eb="12">
      <t>ショザイチ</t>
    </rPh>
    <phoneticPr fontId="3"/>
  </si>
  <si>
    <t>３．交付申請額</t>
    <phoneticPr fontId="3"/>
  </si>
  <si>
    <t>（</t>
    <phoneticPr fontId="3"/>
  </si>
  <si>
    <t>）</t>
    <phoneticPr fontId="3"/>
  </si>
  <si>
    <t>医療機関名</t>
    <rPh sb="0" eb="5">
      <t>イリョウキカンメイ</t>
    </rPh>
    <phoneticPr fontId="19"/>
  </si>
  <si>
    <t>（法人の場合は、主たる事務所の所在地）</t>
    <phoneticPr fontId="3"/>
  </si>
  <si>
    <t>（法人の場合は、名称及び代表者の職氏名）</t>
    <phoneticPr fontId="3"/>
  </si>
  <si>
    <t>【基本情報】</t>
    <rPh sb="1" eb="3">
      <t>キホン</t>
    </rPh>
    <rPh sb="3" eb="5">
      <t>ジョウホウ</t>
    </rPh>
    <phoneticPr fontId="11"/>
  </si>
  <si>
    <t>※着色セルへご記入をお願いします。</t>
    <rPh sb="1" eb="3">
      <t>チャクショク</t>
    </rPh>
    <rPh sb="7" eb="9">
      <t>キニュウ</t>
    </rPh>
    <rPh sb="11" eb="12">
      <t>ネガ</t>
    </rPh>
    <phoneticPr fontId="11"/>
  </si>
  <si>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1"/>
  </si>
  <si>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1"/>
  </si>
  <si>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1"/>
  </si>
  <si>
    <t>補助金担当者</t>
    <rPh sb="0" eb="3">
      <t>ホジョキン</t>
    </rPh>
    <rPh sb="3" eb="6">
      <t>タントウシャ</t>
    </rPh>
    <phoneticPr fontId="11"/>
  </si>
  <si>
    <t>所属・職</t>
    <rPh sb="0" eb="2">
      <t>ショゾク</t>
    </rPh>
    <rPh sb="3" eb="4">
      <t>ショク</t>
    </rPh>
    <phoneticPr fontId="11"/>
  </si>
  <si>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1"/>
  </si>
  <si>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1"/>
  </si>
  <si>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</si>
  <si>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1"/>
  </si>
  <si>
    <t>郵便番号</t>
    <rPh sb="0" eb="4">
      <t>ユウビンバンゴウ</t>
    </rPh>
    <phoneticPr fontId="11"/>
  </si>
  <si>
    <t>宛先</t>
    <rPh sb="0" eb="2">
      <t>アテサキ</t>
    </rPh>
    <phoneticPr fontId="11"/>
  </si>
  <si>
    <t>医療機関所在地</t>
    <rPh sb="0" eb="2">
      <t>イリョウ</t>
    </rPh>
    <rPh sb="2" eb="4">
      <t>キカン</t>
    </rPh>
    <rPh sb="4" eb="7">
      <t>ショザイチ</t>
    </rPh>
    <phoneticPr fontId="11"/>
  </si>
  <si>
    <t>記</t>
    <rPh sb="0" eb="1">
      <t>キ</t>
    </rPh>
    <phoneticPr fontId="3"/>
  </si>
  <si>
    <t>簡易ベッド</t>
    <phoneticPr fontId="3"/>
  </si>
  <si>
    <t>令和５年　月　　日</t>
    <rPh sb="0" eb="2">
      <t>レイワ</t>
    </rPh>
    <rPh sb="3" eb="4">
      <t>ネン</t>
    </rPh>
    <rPh sb="5" eb="6">
      <t>ガツ</t>
    </rPh>
    <rPh sb="8" eb="9">
      <t>ニチ</t>
    </rPh>
    <phoneticPr fontId="3"/>
  </si>
  <si>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3"/>
  </si>
  <si>
    <t>3．交付決定額</t>
    <rPh sb="4" eb="6">
      <t>ケッテイ</t>
    </rPh>
    <phoneticPr fontId="3"/>
  </si>
  <si>
    <t>4．変更の理由</t>
    <phoneticPr fontId="3"/>
  </si>
  <si>
    <t>5．添付書類</t>
    <phoneticPr fontId="3"/>
  </si>
  <si>
    <t>歳入歳出決算書 （ 抄 本 ）</t>
    <rPh sb="0" eb="1">
      <t>トシ</t>
    </rPh>
    <rPh sb="1" eb="2">
      <t>イリ</t>
    </rPh>
    <rPh sb="2" eb="3">
      <t>トシ</t>
    </rPh>
    <rPh sb="3" eb="4">
      <t>デ</t>
    </rPh>
    <rPh sb="4" eb="7">
      <t>ケッサンショ</t>
    </rPh>
    <rPh sb="10" eb="11">
      <t>ショウ</t>
    </rPh>
    <rPh sb="12" eb="13">
      <t>ホン</t>
    </rPh>
    <phoneticPr fontId="11"/>
  </si>
  <si>
    <r>
      <t xml:space="preserve">医療機関コード
</t>
    </r>
    <r>
      <rPr>
        <sz val="9"/>
        <rFont val="ＭＳ 明朝"/>
        <family val="1"/>
        <charset val="128"/>
      </rPr>
      <t>※Ｇ－ＭＩＳ上のコード</t>
    </r>
    <rPh sb="0" eb="2">
      <t>イリョウ</t>
    </rPh>
    <rPh sb="2" eb="4">
      <t>キカン</t>
    </rPh>
    <rPh sb="14" eb="15">
      <t>ジョウ</t>
    </rPh>
    <phoneticPr fontId="11"/>
  </si>
  <si>
    <t>文書送付先</t>
    <rPh sb="0" eb="2">
      <t>ブンショ</t>
    </rPh>
    <rPh sb="2" eb="5">
      <t>ソウフサキ</t>
    </rPh>
    <phoneticPr fontId="11"/>
  </si>
  <si>
    <t>メールアドレス</t>
    <phoneticPr fontId="3"/>
  </si>
  <si>
    <t>連絡先（電話番号）Ａ</t>
    <rPh sb="0" eb="3">
      <t>レンラクサキ</t>
    </rPh>
    <rPh sb="4" eb="6">
      <t>デンワ</t>
    </rPh>
    <rPh sb="6" eb="8">
      <t>バンゴウ</t>
    </rPh>
    <phoneticPr fontId="11"/>
  </si>
  <si>
    <t>連絡先（電話番号）Ｂ</t>
    <phoneticPr fontId="11"/>
  </si>
  <si>
    <t>申請日</t>
    <rPh sb="0" eb="3">
      <t>シンセイビ</t>
    </rPh>
    <phoneticPr fontId="3"/>
  </si>
  <si>
    <t>報告日</t>
    <rPh sb="0" eb="3">
      <t>ホウコクビ</t>
    </rPh>
    <phoneticPr fontId="3"/>
  </si>
  <si>
    <t>第３号様式（第６条関係）</t>
    <phoneticPr fontId="3"/>
  </si>
  <si>
    <t>中止（廃止）承認申請書</t>
    <phoneticPr fontId="3"/>
  </si>
  <si>
    <t>新型コロナウイルス感染症緊急包括支援事業補助金（医療分）</t>
    <phoneticPr fontId="3"/>
  </si>
  <si>
    <t>号の</t>
    <phoneticPr fontId="3"/>
  </si>
  <si>
    <t>３．中止（廃止）の理由</t>
    <rPh sb="2" eb="4">
      <t>チュウシ</t>
    </rPh>
    <rPh sb="5" eb="7">
      <t>ハイシ</t>
    </rPh>
    <phoneticPr fontId="3"/>
  </si>
  <si>
    <t>４．中止予定期間</t>
    <rPh sb="2" eb="6">
      <t>チュウシヨテイ</t>
    </rPh>
    <rPh sb="6" eb="8">
      <t>キカン</t>
    </rPh>
    <phoneticPr fontId="3"/>
  </si>
  <si>
    <t>から</t>
    <phoneticPr fontId="3"/>
  </si>
  <si>
    <t>　　廃止予定年月日</t>
    <rPh sb="2" eb="4">
      <t>ハイシ</t>
    </rPh>
    <rPh sb="4" eb="6">
      <t>ヨテイ</t>
    </rPh>
    <rPh sb="6" eb="9">
      <t>ネンガッピ</t>
    </rPh>
    <phoneticPr fontId="3"/>
  </si>
  <si>
    <t>中止の場合に記入</t>
    <rPh sb="0" eb="2">
      <t>チュウシ</t>
    </rPh>
    <rPh sb="3" eb="5">
      <t>バアイ</t>
    </rPh>
    <rPh sb="6" eb="8">
      <t>キニュウ</t>
    </rPh>
    <phoneticPr fontId="3"/>
  </si>
  <si>
    <t>廃止の場合に記入</t>
    <rPh sb="0" eb="2">
      <t>ハイシ</t>
    </rPh>
    <rPh sb="3" eb="5">
      <t>バアイ</t>
    </rPh>
    <rPh sb="6" eb="8">
      <t>キニュウ</t>
    </rPh>
    <phoneticPr fontId="3"/>
  </si>
  <si>
    <t>上記のとおり請求します。</t>
    <rPh sb="0" eb="2">
      <t>ジョウキ</t>
    </rPh>
    <rPh sb="6" eb="8">
      <t>セイキュウ</t>
    </rPh>
    <phoneticPr fontId="3"/>
  </si>
  <si>
    <t>補助対象事業名</t>
    <phoneticPr fontId="3"/>
  </si>
  <si>
    <t>第４号様式（第７条関係）</t>
    <phoneticPr fontId="3"/>
  </si>
  <si>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3"/>
  </si>
  <si>
    <t>　ただし、</t>
    <phoneticPr fontId="3"/>
  </si>
  <si>
    <t>以下の欄もご記入ください。</t>
    <phoneticPr fontId="3"/>
  </si>
  <si>
    <t>振込先金融機関名・店名</t>
    <rPh sb="0" eb="3">
      <t>フリコミサキ</t>
    </rPh>
    <rPh sb="3" eb="8">
      <t>キンユウキカンメイ</t>
    </rPh>
    <rPh sb="9" eb="11">
      <t>テンメイ</t>
    </rPh>
    <phoneticPr fontId="3"/>
  </si>
  <si>
    <t>（預金種別）・口座番号</t>
    <rPh sb="1" eb="5">
      <t>ヨキンシュベツ</t>
    </rPh>
    <rPh sb="7" eb="11">
      <t>コウザバンゴウ</t>
    </rPh>
    <phoneticPr fontId="3"/>
  </si>
  <si>
    <t>（フリガナ）
口座名義</t>
    <rPh sb="7" eb="11">
      <t>コウザメイギ</t>
    </rPh>
    <phoneticPr fontId="3"/>
  </si>
  <si>
    <t>第６号様式（第１１条関係）</t>
    <phoneticPr fontId="3"/>
  </si>
  <si>
    <t>補　助　金　交　付　請　求　書</t>
    <rPh sb="0" eb="1">
      <t>ホ</t>
    </rPh>
    <rPh sb="2" eb="3">
      <t>スケ</t>
    </rPh>
    <rPh sb="4" eb="5">
      <t>カネ</t>
    </rPh>
    <rPh sb="6" eb="7">
      <t>コウ</t>
    </rPh>
    <rPh sb="8" eb="9">
      <t>ツキ</t>
    </rPh>
    <rPh sb="10" eb="11">
      <t>ショウ</t>
    </rPh>
    <rPh sb="12" eb="13">
      <t>モトム</t>
    </rPh>
    <rPh sb="14" eb="15">
      <t>ショ</t>
    </rPh>
    <phoneticPr fontId="3"/>
  </si>
  <si>
    <t>金融機関名</t>
    <rPh sb="0" eb="5">
      <t>キンユウキカンメイ</t>
    </rPh>
    <phoneticPr fontId="11"/>
  </si>
  <si>
    <t>店名</t>
    <rPh sb="0" eb="2">
      <t>テンメイ</t>
    </rPh>
    <phoneticPr fontId="11"/>
  </si>
  <si>
    <t>口座種別</t>
    <rPh sb="0" eb="2">
      <t>コウザ</t>
    </rPh>
    <rPh sb="2" eb="4">
      <t>シュベツ</t>
    </rPh>
    <phoneticPr fontId="3"/>
  </si>
  <si>
    <t>口座名義</t>
    <rPh sb="0" eb="4">
      <t>コウザメイギ</t>
    </rPh>
    <phoneticPr fontId="11"/>
  </si>
  <si>
    <t>口座名義
フリガナ</t>
    <rPh sb="0" eb="4">
      <t>コウザメイギ</t>
    </rPh>
    <phoneticPr fontId="11"/>
  </si>
  <si>
    <t>第７号様式（第１２条関係）</t>
    <phoneticPr fontId="3"/>
  </si>
  <si>
    <t>消費税等仕入控除税額報告書</t>
    <phoneticPr fontId="3"/>
  </si>
  <si>
    <t>奈良県新型コロナウイルス感染症緊急包括支援事業補助金（医療分）交付要綱第１１条に基づき確定された額</t>
    <phoneticPr fontId="3"/>
  </si>
  <si>
    <t>消費税及び地方消費税の申告により確定した消費税等仕入控除税額（要県返還相当額）</t>
    <phoneticPr fontId="3"/>
  </si>
  <si>
    <t>３．</t>
    <phoneticPr fontId="3"/>
  </si>
  <si>
    <t>振込先</t>
    <rPh sb="0" eb="3">
      <t>フリコミサキ</t>
    </rPh>
    <phoneticPr fontId="3"/>
  </si>
  <si>
    <t>金融機関名</t>
    <rPh sb="0" eb="5">
      <t>キンユウキカンメイ</t>
    </rPh>
    <phoneticPr fontId="3"/>
  </si>
  <si>
    <t>店名</t>
    <rPh sb="0" eb="2">
      <t>テンメイ</t>
    </rPh>
    <phoneticPr fontId="3"/>
  </si>
  <si>
    <t>種別</t>
    <rPh sb="0" eb="2">
      <t>シュベツ</t>
    </rPh>
    <phoneticPr fontId="3"/>
  </si>
  <si>
    <t>番号</t>
    <rPh sb="0" eb="2">
      <t>バンゴウ</t>
    </rPh>
    <phoneticPr fontId="3"/>
  </si>
  <si>
    <t>フリガナ</t>
    <phoneticPr fontId="3"/>
  </si>
  <si>
    <t>名義</t>
    <rPh sb="0" eb="2">
      <t>メイギ</t>
    </rPh>
    <phoneticPr fontId="3"/>
  </si>
  <si>
    <t>中止廃止</t>
    <rPh sb="0" eb="4">
      <t>チュウシハイシ</t>
    </rPh>
    <phoneticPr fontId="3"/>
  </si>
  <si>
    <t>申請日</t>
    <rPh sb="0" eb="3">
      <t>シンセイビ</t>
    </rPh>
    <phoneticPr fontId="3"/>
  </si>
  <si>
    <t>交付決定日</t>
    <rPh sb="0" eb="5">
      <t>コウフケッテイビ</t>
    </rPh>
    <phoneticPr fontId="3"/>
  </si>
  <si>
    <t>決定通知番号</t>
    <rPh sb="0" eb="4">
      <t>ケッテイツウチ</t>
    </rPh>
    <rPh sb="4" eb="6">
      <t>バンゴウ</t>
    </rPh>
    <phoneticPr fontId="3"/>
  </si>
  <si>
    <t>中止廃止理由</t>
    <rPh sb="0" eb="2">
      <t>チュウシ</t>
    </rPh>
    <rPh sb="2" eb="6">
      <t>ハイシリユウ</t>
    </rPh>
    <phoneticPr fontId="3"/>
  </si>
  <si>
    <t>中止日（自）</t>
    <rPh sb="0" eb="2">
      <t>チュウシ</t>
    </rPh>
    <rPh sb="2" eb="3">
      <t>ビ</t>
    </rPh>
    <rPh sb="4" eb="5">
      <t>ジ</t>
    </rPh>
    <phoneticPr fontId="3"/>
  </si>
  <si>
    <t>中止日（至）</t>
    <rPh sb="0" eb="3">
      <t>チュウシビ</t>
    </rPh>
    <rPh sb="4" eb="5">
      <t>イタ</t>
    </rPh>
    <phoneticPr fontId="3"/>
  </si>
  <si>
    <t>廃止日</t>
    <rPh sb="0" eb="3">
      <t>ハイシビ</t>
    </rPh>
    <phoneticPr fontId="3"/>
  </si>
  <si>
    <t>概算払請求</t>
    <rPh sb="0" eb="3">
      <t>ガイサンバラ</t>
    </rPh>
    <rPh sb="3" eb="5">
      <t>セイキュウ</t>
    </rPh>
    <phoneticPr fontId="3"/>
  </si>
  <si>
    <t>請求日</t>
    <rPh sb="0" eb="3">
      <t>セイキュウビ</t>
    </rPh>
    <phoneticPr fontId="3"/>
  </si>
  <si>
    <t>請求額</t>
    <rPh sb="0" eb="3">
      <t>セイキュウガク</t>
    </rPh>
    <phoneticPr fontId="3"/>
  </si>
  <si>
    <t>請求</t>
    <rPh sb="0" eb="2">
      <t>セイキュウ</t>
    </rPh>
    <phoneticPr fontId="3"/>
  </si>
  <si>
    <t>額確定日</t>
    <rPh sb="0" eb="1">
      <t>ガク</t>
    </rPh>
    <rPh sb="1" eb="3">
      <t>カクテイ</t>
    </rPh>
    <rPh sb="3" eb="4">
      <t>ビ</t>
    </rPh>
    <phoneticPr fontId="3"/>
  </si>
  <si>
    <t>確定通知番号</t>
    <rPh sb="0" eb="2">
      <t>カクテイ</t>
    </rPh>
    <rPh sb="2" eb="4">
      <t>ツウチ</t>
    </rPh>
    <rPh sb="4" eb="6">
      <t>バンゴウ</t>
    </rPh>
    <phoneticPr fontId="3"/>
  </si>
  <si>
    <t>消費税仕入控除</t>
    <phoneticPr fontId="3"/>
  </si>
  <si>
    <t>文書番号</t>
    <rPh sb="0" eb="4">
      <t>ブンショバンゴウ</t>
    </rPh>
    <phoneticPr fontId="3"/>
  </si>
  <si>
    <t>報告日</t>
    <rPh sb="0" eb="3">
      <t>ホウコクビ</t>
    </rPh>
    <phoneticPr fontId="3"/>
  </si>
  <si>
    <t>返還額</t>
    <rPh sb="0" eb="3">
      <t>ヘンカンガク</t>
    </rPh>
    <phoneticPr fontId="3"/>
  </si>
  <si>
    <t>確定額</t>
    <rPh sb="0" eb="2">
      <t>カクテイ</t>
    </rPh>
    <rPh sb="2" eb="3">
      <t>ガク</t>
    </rPh>
    <phoneticPr fontId="3"/>
  </si>
  <si>
    <t>人工呼吸器及び付帯する備品</t>
    <phoneticPr fontId="3"/>
  </si>
  <si>
    <t>個人防護具（マスク、ゴーグル、ガウン、グローブ、キャップ、フェイスシールド）</t>
    <phoneticPr fontId="3"/>
  </si>
  <si>
    <t>簡易陰圧装置</t>
    <phoneticPr fontId="3"/>
  </si>
  <si>
    <t>体外式膜型人工肺及び付帯する備品</t>
    <phoneticPr fontId="3"/>
  </si>
  <si>
    <t>新設、増設に伴う初度設備を購入するために必要な需要品（消耗品）及び備品購入費</t>
    <phoneticPr fontId="3"/>
  </si>
  <si>
    <t>（１）新設、増設に伴う初度設備を購入するために必要な需要品（消耗品）及び備品購入費</t>
    <phoneticPr fontId="20"/>
  </si>
  <si>
    <t>（２）人工呼吸器及び付帯する備品</t>
    <phoneticPr fontId="3"/>
  </si>
  <si>
    <t>（４）簡易陰圧装置</t>
    <phoneticPr fontId="3"/>
  </si>
  <si>
    <t>（５）簡易ベッド</t>
    <phoneticPr fontId="3"/>
  </si>
  <si>
    <t>（６）体外式膜型人工肺及び付帯する備品</t>
    <phoneticPr fontId="3"/>
  </si>
  <si>
    <t>（７）簡易診療室及び付帯する備品</t>
    <phoneticPr fontId="3"/>
  </si>
  <si>
    <t>21,000,000円／台</t>
    <rPh sb="10" eb="11">
      <t>エン</t>
    </rPh>
    <rPh sb="12" eb="13">
      <t>ダイ</t>
    </rPh>
    <phoneticPr fontId="19"/>
  </si>
  <si>
    <t>別紙２－２</t>
    <rPh sb="0" eb="2">
      <t>ベッシ</t>
    </rPh>
    <phoneticPr fontId="3"/>
  </si>
  <si>
    <t>別紙２－１</t>
    <rPh sb="0" eb="2">
      <t>ベッシ</t>
    </rPh>
    <phoneticPr fontId="3"/>
  </si>
  <si>
    <t>別紙２－４</t>
    <rPh sb="0" eb="2">
      <t>ベッシ</t>
    </rPh>
    <phoneticPr fontId="3"/>
  </si>
  <si>
    <t>別紙２－３</t>
    <rPh sb="0" eb="2">
      <t>ベッシ</t>
    </rPh>
    <phoneticPr fontId="3"/>
  </si>
  <si>
    <t>4,320,000円／床</t>
    <rPh sb="9" eb="10">
      <t>エン</t>
    </rPh>
    <rPh sb="11" eb="12">
      <t>ショウ</t>
    </rPh>
    <phoneticPr fontId="19"/>
  </si>
  <si>
    <t>付け地医第</t>
    <rPh sb="0" eb="1">
      <t>ヅ</t>
    </rPh>
    <phoneticPr fontId="3"/>
  </si>
  <si>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3"/>
  </si>
  <si>
    <t>をもって交付</t>
    <phoneticPr fontId="3"/>
  </si>
  <si>
    <t>の交付決定を受けた奈良県新型コロナウイルス感染症緊急包括支援事業補助金（医療分）</t>
    <phoneticPr fontId="3"/>
  </si>
  <si>
    <t>で補助金</t>
    <phoneticPr fontId="3"/>
  </si>
  <si>
    <t>の額を確定した通知を受けた奈良県新型コロナウイルス感染症緊急包括支援事業補助金（医療分）</t>
    <phoneticPr fontId="3"/>
  </si>
  <si>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3"/>
  </si>
  <si>
    <t>で交付決定が</t>
    <phoneticPr fontId="3"/>
  </si>
  <si>
    <t>人工呼吸器及び
付帯する備品</t>
    <phoneticPr fontId="3"/>
  </si>
  <si>
    <t>体外式膜型人工肺及び
付帯する備品</t>
    <phoneticPr fontId="3"/>
  </si>
  <si>
    <t>リース対応ではなく購入する理由書</t>
    <rPh sb="3" eb="5">
      <t>タイオウ</t>
    </rPh>
    <rPh sb="9" eb="11">
      <t>コウニュウ</t>
    </rPh>
    <rPh sb="13" eb="16">
      <t>リユウショ</t>
    </rPh>
    <phoneticPr fontId="11"/>
  </si>
  <si>
    <t>購入単価（税込）</t>
    <rPh sb="0" eb="4">
      <t>コウニュウタンカ</t>
    </rPh>
    <rPh sb="5" eb="7">
      <t>ゼイコ</t>
    </rPh>
    <phoneticPr fontId="3"/>
  </si>
  <si>
    <t>購入物品</t>
    <rPh sb="0" eb="4">
      <t>コウニュウブッピン</t>
    </rPh>
    <phoneticPr fontId="3"/>
  </si>
  <si>
    <t>理　由</t>
    <rPh sb="0" eb="1">
      <t>リ</t>
    </rPh>
    <rPh sb="2" eb="3">
      <t>ヨシ</t>
    </rPh>
    <phoneticPr fontId="3"/>
  </si>
  <si>
    <t>○</t>
    <phoneticPr fontId="3"/>
  </si>
  <si>
    <t>会計検査院による会計検査の際に、適切に説明できるようにするための重要書類と位置づけていますので、次のことをご留意の上、ご提出願います。</t>
    <rPh sb="0" eb="5">
      <t>カイケイケンサイン</t>
    </rPh>
    <rPh sb="8" eb="12">
      <t>カイケイケンサ</t>
    </rPh>
    <rPh sb="13" eb="14">
      <t>サイ</t>
    </rPh>
    <rPh sb="16" eb="18">
      <t>テキセツ</t>
    </rPh>
    <rPh sb="19" eb="21">
      <t>セツメイ</t>
    </rPh>
    <rPh sb="32" eb="36">
      <t>ジュウヨウショルイ</t>
    </rPh>
    <rPh sb="37" eb="39">
      <t>イチ</t>
    </rPh>
    <rPh sb="48" eb="49">
      <t>ツギ</t>
    </rPh>
    <rPh sb="54" eb="56">
      <t>リュウイ</t>
    </rPh>
    <rPh sb="57" eb="58">
      <t>ウエ</t>
    </rPh>
    <rPh sb="60" eb="62">
      <t>テイシュツ</t>
    </rPh>
    <rPh sb="62" eb="63">
      <t>ネガ</t>
    </rPh>
    <phoneticPr fontId="3"/>
  </si>
  <si>
    <t>・</t>
    <phoneticPr fontId="3"/>
  </si>
  <si>
    <t>理由については、リースを検討したこと、検討した結果リースよりも購入の方が安価で調達できるとした内容を必ずご記載ください。</t>
    <rPh sb="0" eb="2">
      <t>リユウ</t>
    </rPh>
    <rPh sb="12" eb="14">
      <t>ケントウ</t>
    </rPh>
    <rPh sb="19" eb="21">
      <t>ケントウ</t>
    </rPh>
    <rPh sb="23" eb="25">
      <t>ケッカ</t>
    </rPh>
    <rPh sb="31" eb="33">
      <t>コウニュウ</t>
    </rPh>
    <rPh sb="34" eb="35">
      <t>ホウ</t>
    </rPh>
    <rPh sb="36" eb="38">
      <t>アンカ</t>
    </rPh>
    <rPh sb="39" eb="41">
      <t>チョウタツ</t>
    </rPh>
    <rPh sb="47" eb="49">
      <t>ナイヨウ</t>
    </rPh>
    <rPh sb="50" eb="51">
      <t>カナラ</t>
    </rPh>
    <rPh sb="53" eb="55">
      <t>キサイ</t>
    </rPh>
    <phoneticPr fontId="3"/>
  </si>
  <si>
    <r>
      <t>購入単価（税込）が</t>
    </r>
    <r>
      <rPr>
        <b/>
        <u/>
        <sz val="11"/>
        <color rgb="FFFF0000"/>
        <rFont val="游ゴシック"/>
        <family val="3"/>
        <charset val="128"/>
        <scheme val="minor"/>
      </rPr>
      <t>1,000万円を超える</t>
    </r>
    <r>
      <rPr>
        <b/>
        <sz val="11"/>
        <color rgb="FFFF0000"/>
        <rFont val="游ゴシック"/>
        <family val="3"/>
        <charset val="128"/>
        <scheme val="minor"/>
      </rPr>
      <t>物品は漏れなくご記入ください。</t>
    </r>
    <rPh sb="0" eb="4">
      <t>コウニュウタンカ</t>
    </rPh>
    <rPh sb="5" eb="7">
      <t>ゼイコ</t>
    </rPh>
    <rPh sb="14" eb="16">
      <t>マンエン</t>
    </rPh>
    <rPh sb="17" eb="18">
      <t>コ</t>
    </rPh>
    <rPh sb="20" eb="22">
      <t>ブッピン</t>
    </rPh>
    <rPh sb="23" eb="24">
      <t>モ</t>
    </rPh>
    <rPh sb="28" eb="30">
      <t>キニュウ</t>
    </rPh>
    <phoneticPr fontId="3"/>
  </si>
  <si>
    <t>設備整備事業</t>
    <phoneticPr fontId="3"/>
  </si>
  <si>
    <t>(床)</t>
    <rPh sb="1" eb="2">
      <t>ショウ</t>
    </rPh>
    <phoneticPr fontId="3"/>
  </si>
  <si>
    <t>133,000円／床</t>
    <rPh sb="7" eb="8">
      <t>エン</t>
    </rPh>
    <rPh sb="9" eb="10">
      <t>ショウ</t>
    </rPh>
    <phoneticPr fontId="19"/>
  </si>
  <si>
    <t>新設、増設する病床数</t>
    <rPh sb="0" eb="2">
      <t>シンセツ</t>
    </rPh>
    <rPh sb="3" eb="5">
      <t>ゾウセツ</t>
    </rPh>
    <rPh sb="7" eb="10">
      <t>ビョウショウスウ</t>
    </rPh>
    <phoneticPr fontId="3"/>
  </si>
  <si>
    <t>新設、増設病床数</t>
    <rPh sb="0" eb="2">
      <t>シンセツ</t>
    </rPh>
    <rPh sb="3" eb="5">
      <t>ゾウセツ</t>
    </rPh>
    <rPh sb="5" eb="8">
      <t>ビョウショウスウ</t>
    </rPh>
    <phoneticPr fontId="3"/>
  </si>
  <si>
    <t>入院診療日数（令和５年９月３０日まで）　(F)</t>
  </si>
  <si>
    <t>入院医療従事者延べ人数　(E)×(F)=(G)</t>
  </si>
  <si>
    <t>新設、増設病床数</t>
    <rPh sb="0" eb="2">
      <t>シンセツ</t>
    </rPh>
    <rPh sb="3" eb="8">
      <t>ゾウセツビョウショウスウ</t>
    </rPh>
    <phoneticPr fontId="3"/>
  </si>
  <si>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1"/>
  </si>
  <si>
    <t>個人防護具を必要とする入院医療従事者数／日　(E)</t>
  </si>
  <si>
    <t>※記入例を参考にご記入ください。</t>
    <rPh sb="1" eb="4">
      <t>キニュウレイ</t>
    </rPh>
    <rPh sb="5" eb="7">
      <t>サンコウ</t>
    </rPh>
    <rPh sb="9" eb="11">
      <t>キニュウ</t>
    </rPh>
    <phoneticPr fontId="3"/>
  </si>
  <si>
    <t>設備整備について、厚労省は、まずリースでの対応を検討するよう求めており、購入の場合は将来的に財産処分の手続きが必要となる場合があります。</t>
    <rPh sb="0" eb="2">
      <t>セツビ</t>
    </rPh>
    <rPh sb="2" eb="4">
      <t>セイビ</t>
    </rPh>
    <rPh sb="9" eb="12">
      <t>コウロウショウ</t>
    </rPh>
    <rPh sb="21" eb="23">
      <t>タイオウ</t>
    </rPh>
    <rPh sb="24" eb="26">
      <t>ケントウ</t>
    </rPh>
    <rPh sb="30" eb="31">
      <t>モト</t>
    </rPh>
    <rPh sb="36" eb="38">
      <t>コウニュウ</t>
    </rPh>
    <rPh sb="39" eb="41">
      <t>バアイ</t>
    </rPh>
    <rPh sb="42" eb="45">
      <t>ショウライテキ</t>
    </rPh>
    <rPh sb="46" eb="50">
      <t>ザイサンショブン</t>
    </rPh>
    <rPh sb="51" eb="53">
      <t>テツヅ</t>
    </rPh>
    <rPh sb="55" eb="57">
      <t>ヒツヨウ</t>
    </rPh>
    <rPh sb="60" eb="62">
      <t>バアイ</t>
    </rPh>
    <phoneticPr fontId="3"/>
  </si>
  <si>
    <t>（円）</t>
    <rPh sb="1" eb="2">
      <t>エン</t>
    </rPh>
    <phoneticPr fontId="3"/>
  </si>
  <si>
    <t>購入予定物品等一覧</t>
    <rPh sb="0" eb="2">
      <t>コウニュウ</t>
    </rPh>
    <rPh sb="2" eb="4">
      <t>ヨテイ</t>
    </rPh>
    <rPh sb="4" eb="6">
      <t>ブッピン</t>
    </rPh>
    <rPh sb="6" eb="7">
      <t>トウ</t>
    </rPh>
    <rPh sb="7" eb="9">
      <t>イチラン</t>
    </rPh>
    <phoneticPr fontId="11"/>
  </si>
  <si>
    <t>購入費計</t>
    <rPh sb="0" eb="3">
      <t>コウニュウヒ</t>
    </rPh>
    <rPh sb="3" eb="4">
      <t>ケイ</t>
    </rPh>
    <phoneticPr fontId="3"/>
  </si>
  <si>
    <t>【記入例】</t>
    <rPh sb="1" eb="4">
      <t>キニュウレイ</t>
    </rPh>
    <phoneticPr fontId="3"/>
  </si>
  <si>
    <t>メーカー</t>
    <phoneticPr fontId="3"/>
  </si>
  <si>
    <t>型式</t>
    <rPh sb="0" eb="2">
      <t>カタシキ</t>
    </rPh>
    <phoneticPr fontId="3"/>
  </si>
  <si>
    <t>単価（税込）</t>
    <rPh sb="0" eb="2">
      <t>タンカ</t>
    </rPh>
    <rPh sb="3" eb="5">
      <t>ゼイコ</t>
    </rPh>
    <phoneticPr fontId="3"/>
  </si>
  <si>
    <t>購入費（税込）</t>
    <rPh sb="0" eb="3">
      <t>コウニュウヒ</t>
    </rPh>
    <rPh sb="4" eb="6">
      <t>ゼイコ</t>
    </rPh>
    <phoneticPr fontId="3"/>
  </si>
  <si>
    <t>例）非接触サーモグラフィーカメラ</t>
    <rPh sb="0" eb="1">
      <t>レイ</t>
    </rPh>
    <rPh sb="2" eb="5">
      <t>ヒセッショク</t>
    </rPh>
    <phoneticPr fontId="3"/>
  </si>
  <si>
    <t>△△△△△（株）</t>
    <rPh sb="6" eb="7">
      <t>カブ</t>
    </rPh>
    <phoneticPr fontId="3"/>
  </si>
  <si>
    <t>THERMO-2023SMPL</t>
    <phoneticPr fontId="3"/>
  </si>
  <si>
    <t>別紙２－２　附表</t>
    <rPh sb="0" eb="2">
      <t>ベッシ</t>
    </rPh>
    <rPh sb="6" eb="8">
      <t>フヒョウ</t>
    </rPh>
    <phoneticPr fontId="3"/>
  </si>
  <si>
    <t>購入物品等一覧</t>
    <rPh sb="0" eb="2">
      <t>コウニュウ</t>
    </rPh>
    <rPh sb="2" eb="4">
      <t>ブッピン</t>
    </rPh>
    <rPh sb="4" eb="5">
      <t>トウ</t>
    </rPh>
    <rPh sb="5" eb="7">
      <t>イチラン</t>
    </rPh>
    <phoneticPr fontId="11"/>
  </si>
  <si>
    <t>別紙２－４　附表</t>
    <rPh sb="0" eb="2">
      <t>ベッシ</t>
    </rPh>
    <rPh sb="6" eb="8">
      <t>フヒョウ</t>
    </rPh>
    <phoneticPr fontId="3"/>
  </si>
  <si>
    <t>区　分</t>
    <rPh sb="0" eb="1">
      <t>ク</t>
    </rPh>
    <rPh sb="2" eb="3">
      <t>ブン</t>
    </rPh>
    <phoneticPr fontId="3"/>
  </si>
  <si>
    <t>購入費区分計（税込）</t>
    <rPh sb="0" eb="3">
      <t>コウニュウヒ</t>
    </rPh>
    <rPh sb="3" eb="5">
      <t>クブン</t>
    </rPh>
    <rPh sb="5" eb="6">
      <t>ケイ</t>
    </rPh>
    <rPh sb="7" eb="9">
      <t>ゼイコ</t>
    </rPh>
    <phoneticPr fontId="3"/>
  </si>
  <si>
    <t>（１）</t>
    <phoneticPr fontId="3"/>
  </si>
  <si>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3"/>
  </si>
  <si>
    <t>簡易陰圧装置</t>
    <rPh sb="0" eb="4">
      <t>カンイインアツ</t>
    </rPh>
    <rPh sb="4" eb="6">
      <t>ソウチ</t>
    </rPh>
    <phoneticPr fontId="3"/>
  </si>
  <si>
    <t>（４）</t>
  </si>
  <si>
    <t>簡易ベッド</t>
    <rPh sb="0" eb="2">
      <t>カンイ</t>
    </rPh>
    <phoneticPr fontId="3"/>
  </si>
  <si>
    <t>（５）</t>
  </si>
  <si>
    <t>（６）</t>
  </si>
  <si>
    <t>（７）</t>
  </si>
  <si>
    <t>区分</t>
    <rPh sb="0" eb="2">
      <t>クブン</t>
    </rPh>
    <phoneticPr fontId="3"/>
  </si>
  <si>
    <t>台(個)</t>
    <rPh sb="0" eb="1">
      <t>ダイ</t>
    </rPh>
    <rPh sb="2" eb="3">
      <t>コ</t>
    </rPh>
    <phoneticPr fontId="3"/>
  </si>
  <si>
    <t>数</t>
    <rPh sb="0" eb="1">
      <t>スウ</t>
    </rPh>
    <phoneticPr fontId="3"/>
  </si>
  <si>
    <t>リスト
選択</t>
    <rPh sb="4" eb="6">
      <t>センタク</t>
    </rPh>
    <phoneticPr fontId="3"/>
  </si>
  <si>
    <t>エントランス</t>
    <phoneticPr fontId="3"/>
  </si>
  <si>
    <t>令和５年8月</t>
    <rPh sb="0" eb="2">
      <t>レイワ</t>
    </rPh>
    <rPh sb="3" eb="4">
      <t>ネン</t>
    </rPh>
    <rPh sb="5" eb="6">
      <t>ガツ</t>
    </rPh>
    <phoneticPr fontId="3"/>
  </si>
  <si>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3"/>
  </si>
  <si>
    <t>（２）</t>
    <phoneticPr fontId="3"/>
  </si>
  <si>
    <t>人工呼吸器及び付帯する備品</t>
    <rPh sb="0" eb="2">
      <t>ジンコウ</t>
    </rPh>
    <rPh sb="2" eb="5">
      <t>コキュウキ</t>
    </rPh>
    <rPh sb="5" eb="6">
      <t>オヨ</t>
    </rPh>
    <rPh sb="7" eb="9">
      <t>フタイ</t>
    </rPh>
    <rPh sb="11" eb="13">
      <t>ビヒン</t>
    </rPh>
    <phoneticPr fontId="3"/>
  </si>
  <si>
    <t>事業費
（税込）</t>
    <rPh sb="0" eb="3">
      <t>ジギョウヒ</t>
    </rPh>
    <rPh sb="5" eb="7">
      <t>ゼイコミ</t>
    </rPh>
    <phoneticPr fontId="21"/>
  </si>
  <si>
    <t>備　考</t>
    <rPh sb="0" eb="1">
      <t>ビ</t>
    </rPh>
    <rPh sb="2" eb="3">
      <t>コウ</t>
    </rPh>
    <phoneticPr fontId="3"/>
  </si>
  <si>
    <t>3,600円／医療従事者</t>
    <rPh sb="5" eb="6">
      <t>エン</t>
    </rPh>
    <rPh sb="7" eb="9">
      <t>イリョウ</t>
    </rPh>
    <rPh sb="9" eb="12">
      <t>ジュウジシャ</t>
    </rPh>
    <phoneticPr fontId="19"/>
  </si>
  <si>
    <t>入院医療従事者延べ人数</t>
    <rPh sb="0" eb="2">
      <t>ニュウイン</t>
    </rPh>
    <rPh sb="2" eb="4">
      <t>イリョウ</t>
    </rPh>
    <rPh sb="4" eb="7">
      <t>ジュウジシャ</t>
    </rPh>
    <rPh sb="7" eb="8">
      <t>ノ</t>
    </rPh>
    <rPh sb="9" eb="11">
      <t>ニンズウ</t>
    </rPh>
    <phoneticPr fontId="3"/>
  </si>
  <si>
    <t>設置する病床数</t>
    <rPh sb="0" eb="2">
      <t>セッチ</t>
    </rPh>
    <rPh sb="4" eb="7">
      <t>ビョウショウスウ</t>
    </rPh>
    <phoneticPr fontId="3"/>
  </si>
  <si>
    <t>購入台数</t>
    <rPh sb="0" eb="4">
      <t>コウニュウダイスウ</t>
    </rPh>
    <phoneticPr fontId="3"/>
  </si>
  <si>
    <t>(台)</t>
    <rPh sb="1" eb="2">
      <t>ダイ</t>
    </rPh>
    <phoneticPr fontId="3"/>
  </si>
  <si>
    <t>※　個人防護具については、附表「個人防護具積算」に記入すること。個人防護具以外の購入物品等は、附表「購入予定物品一覧」を記入すること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ヨテイ</t>
    </rPh>
    <rPh sb="54" eb="56">
      <t>ブッピン</t>
    </rPh>
    <rPh sb="56" eb="58">
      <t>イチラン</t>
    </rPh>
    <rPh sb="60" eb="62">
      <t>キニュウ</t>
    </rPh>
    <phoneticPr fontId="3"/>
  </si>
  <si>
    <t>個人防護具積算</t>
    <phoneticPr fontId="11"/>
  </si>
  <si>
    <t>個人防護具を必要とする入院医療従事者数／日　(A)</t>
    <rPh sb="11" eb="13">
      <t>ニュウイン</t>
    </rPh>
    <phoneticPr fontId="3"/>
  </si>
  <si>
    <t>医師</t>
    <rPh sb="0" eb="2">
      <t>イシ</t>
    </rPh>
    <phoneticPr fontId="3"/>
  </si>
  <si>
    <t>看護師</t>
    <rPh sb="0" eb="3">
      <t>カンゴシ</t>
    </rPh>
    <phoneticPr fontId="3"/>
  </si>
  <si>
    <t>その他</t>
    <rPh sb="2" eb="3">
      <t>タ</t>
    </rPh>
    <phoneticPr fontId="3"/>
  </si>
  <si>
    <t>入院医療従事者延べ人数　(A)×(B)=(C)</t>
    <rPh sb="0" eb="2">
      <t>ニュウイン</t>
    </rPh>
    <phoneticPr fontId="3"/>
  </si>
  <si>
    <t>見積額（税込）</t>
    <rPh sb="0" eb="2">
      <t>ミツモリ</t>
    </rPh>
    <rPh sb="2" eb="3">
      <t>ガク</t>
    </rPh>
    <rPh sb="4" eb="6">
      <t>ゼイコ</t>
    </rPh>
    <phoneticPr fontId="3"/>
  </si>
  <si>
    <t>見積個数</t>
    <rPh sb="0" eb="2">
      <t>ミツモリ</t>
    </rPh>
    <rPh sb="2" eb="4">
      <t>コスウ</t>
    </rPh>
    <phoneticPr fontId="3"/>
  </si>
  <si>
    <t>単価（税込）</t>
    <rPh sb="0" eb="2">
      <t>タンカ</t>
    </rPh>
    <phoneticPr fontId="3"/>
  </si>
  <si>
    <t>１日１人当たり必要数</t>
    <rPh sb="1" eb="2">
      <t>ニチ</t>
    </rPh>
    <rPh sb="3" eb="4">
      <t>ニン</t>
    </rPh>
    <rPh sb="4" eb="5">
      <t>ア</t>
    </rPh>
    <rPh sb="7" eb="10">
      <t>ヒツヨウスウ</t>
    </rPh>
    <phoneticPr fontId="3"/>
  </si>
  <si>
    <t>補助対象個数</t>
    <rPh sb="0" eb="4">
      <t>ホジョタイショウ</t>
    </rPh>
    <rPh sb="4" eb="6">
      <t>コスウ</t>
    </rPh>
    <phoneticPr fontId="3"/>
  </si>
  <si>
    <t>補助対象額（税込）</t>
    <rPh sb="0" eb="5">
      <t>ホジョタイショウガク</t>
    </rPh>
    <phoneticPr fontId="3"/>
  </si>
  <si>
    <t>(E)</t>
    <phoneticPr fontId="3"/>
  </si>
  <si>
    <t>(D)÷(E)＝(F)</t>
    <phoneticPr fontId="3"/>
  </si>
  <si>
    <t>(G)</t>
    <phoneticPr fontId="3"/>
  </si>
  <si>
    <t>(C)×(G)＝(H)</t>
    <phoneticPr fontId="3"/>
  </si>
  <si>
    <t>(F)×(H)</t>
    <phoneticPr fontId="3"/>
  </si>
  <si>
    <t>１箱1,000枚入りのマスクを購入する場合、
(D)欄：１箱の税込見積額
(E)欄：１箱に内包される個数（＝1,000）</t>
    <rPh sb="1" eb="2">
      <t>ハコ</t>
    </rPh>
    <rPh sb="7" eb="8">
      <t>マイ</t>
    </rPh>
    <rPh sb="8" eb="9">
      <t>イ</t>
    </rPh>
    <rPh sb="15" eb="17">
      <t>コウニュウ</t>
    </rPh>
    <rPh sb="19" eb="21">
      <t>バアイ</t>
    </rPh>
    <rPh sb="26" eb="27">
      <t>ラン</t>
    </rPh>
    <rPh sb="29" eb="30">
      <t>ハコ</t>
    </rPh>
    <rPh sb="31" eb="33">
      <t>ゼイコ</t>
    </rPh>
    <rPh sb="33" eb="36">
      <t>ミツモリガク</t>
    </rPh>
    <rPh sb="40" eb="41">
      <t>ラン</t>
    </rPh>
    <rPh sb="43" eb="44">
      <t>ハコ</t>
    </rPh>
    <rPh sb="45" eb="47">
      <t>ナイホウ</t>
    </rPh>
    <rPh sb="50" eb="52">
      <t>コスウ</t>
    </rPh>
    <phoneticPr fontId="3"/>
  </si>
  <si>
    <t>①マスク</t>
  </si>
  <si>
    <t>②ゴーグル</t>
  </si>
  <si>
    <t>③ガウン</t>
  </si>
  <si>
    <t>④グローブ</t>
  </si>
  <si>
    <t>⑤キャップ</t>
  </si>
  <si>
    <t>⑥フェイスシールド</t>
  </si>
  <si>
    <t>合　　計</t>
    <rPh sb="0" eb="1">
      <t>アイ</t>
    </rPh>
    <rPh sb="3" eb="4">
      <t>ケイ</t>
    </rPh>
    <phoneticPr fontId="3"/>
  </si>
  <si>
    <t>5,000,000円／台</t>
    <phoneticPr fontId="19"/>
  </si>
  <si>
    <t>購入合計額（税込）</t>
    <rPh sb="0" eb="2">
      <t>コウニュウ</t>
    </rPh>
    <rPh sb="2" eb="4">
      <t>ゴウケイ</t>
    </rPh>
    <rPh sb="4" eb="5">
      <t>ガク</t>
    </rPh>
    <rPh sb="6" eb="8">
      <t>ゼイコ</t>
    </rPh>
    <phoneticPr fontId="3"/>
  </si>
  <si>
    <t>購入合計数個数</t>
    <rPh sb="0" eb="5">
      <t>コウニュウゴウケイスウ</t>
    </rPh>
    <rPh sb="5" eb="7">
      <t>コスウ</t>
    </rPh>
    <phoneticPr fontId="3"/>
  </si>
  <si>
    <t>「１箱1,000枚入500円」を3箱と、「１箱700枚入430円」を5箱を購入した場合、
(D)欄：500円×3箱＋430円×5箱＝3,650
(E)欄：1,000枚×3箱＋700枚×5箱＝6,500</t>
    <rPh sb="2" eb="3">
      <t>ハコ</t>
    </rPh>
    <rPh sb="8" eb="9">
      <t>マイ</t>
    </rPh>
    <rPh sb="9" eb="10">
      <t>イ</t>
    </rPh>
    <rPh sb="13" eb="14">
      <t>エン</t>
    </rPh>
    <rPh sb="17" eb="18">
      <t>ハコ</t>
    </rPh>
    <rPh sb="22" eb="23">
      <t>ハコ</t>
    </rPh>
    <rPh sb="26" eb="28">
      <t>マイイ</t>
    </rPh>
    <rPh sb="31" eb="32">
      <t>エン</t>
    </rPh>
    <rPh sb="35" eb="36">
      <t>ハコ</t>
    </rPh>
    <rPh sb="37" eb="39">
      <t>コウニュウ</t>
    </rPh>
    <rPh sb="41" eb="43">
      <t>バアイ</t>
    </rPh>
    <rPh sb="48" eb="49">
      <t>ラン</t>
    </rPh>
    <rPh sb="53" eb="54">
      <t>エン</t>
    </rPh>
    <rPh sb="56" eb="57">
      <t>ハコ</t>
    </rPh>
    <rPh sb="61" eb="62">
      <t>エン</t>
    </rPh>
    <rPh sb="64" eb="65">
      <t>ハコ</t>
    </rPh>
    <rPh sb="75" eb="76">
      <t>ラン</t>
    </rPh>
    <rPh sb="82" eb="83">
      <t>マイ</t>
    </rPh>
    <rPh sb="90" eb="91">
      <t>マイ</t>
    </rPh>
    <phoneticPr fontId="3"/>
  </si>
  <si>
    <t>※　個人防護具については、附表「個人防護具積算」に記入すること。個人防護具以外の購入物品等は、附表「購入物品一覧」を記入すること</t>
    <rPh sb="2" eb="4">
      <t>コジン</t>
    </rPh>
    <rPh sb="4" eb="7">
      <t>ボウゴグ</t>
    </rPh>
    <rPh sb="13" eb="15">
      <t>フヒョウ</t>
    </rPh>
    <rPh sb="16" eb="21">
      <t>コジンボウゴグ</t>
    </rPh>
    <rPh sb="21" eb="23">
      <t>セキサン</t>
    </rPh>
    <rPh sb="25" eb="27">
      <t>キニュウ</t>
    </rPh>
    <rPh sb="32" eb="37">
      <t>コジンボウゴグ</t>
    </rPh>
    <rPh sb="37" eb="39">
      <t>イガイ</t>
    </rPh>
    <rPh sb="40" eb="42">
      <t>コウニュウ</t>
    </rPh>
    <rPh sb="42" eb="45">
      <t>ブッピントウ</t>
    </rPh>
    <rPh sb="47" eb="49">
      <t>フヒョウ</t>
    </rPh>
    <rPh sb="50" eb="52">
      <t>コウニュウ</t>
    </rPh>
    <rPh sb="52" eb="54">
      <t>ブッピン</t>
    </rPh>
    <rPh sb="54" eb="56">
      <t>イチラン</t>
    </rPh>
    <rPh sb="58" eb="60">
      <t>キニュウ</t>
    </rPh>
    <phoneticPr fontId="3"/>
  </si>
  <si>
    <t>陰圧装置設置病床数</t>
    <rPh sb="0" eb="6">
      <t>インアツソウチセッチ</t>
    </rPh>
    <rPh sb="6" eb="9">
      <t>ビョウショウスウ</t>
    </rPh>
    <phoneticPr fontId="3"/>
  </si>
  <si>
    <t>陰圧装置設置病床数</t>
    <rPh sb="0" eb="2">
      <t>インアツ</t>
    </rPh>
    <rPh sb="2" eb="4">
      <t>ソウチ</t>
    </rPh>
    <rPh sb="4" eb="9">
      <t>セッチビョウショウスウ</t>
    </rPh>
    <phoneticPr fontId="3"/>
  </si>
  <si>
    <t>補助対象事業名</t>
    <rPh sb="0" eb="4">
      <t>ホジョタイショウ</t>
    </rPh>
    <rPh sb="4" eb="7">
      <t>ジギョウメイ</t>
    </rPh>
    <phoneticPr fontId="3"/>
  </si>
  <si>
    <t>整備理由書</t>
    <rPh sb="0" eb="2">
      <t>セイビ</t>
    </rPh>
    <rPh sb="2" eb="5">
      <t>リユウショ</t>
    </rPh>
    <phoneticPr fontId="11"/>
  </si>
  <si>
    <t>①　令和４年度以前に整備した設備を追加整備する場合</t>
    <rPh sb="23" eb="25">
      <t>バアイ</t>
    </rPh>
    <phoneticPr fontId="3"/>
  </si>
  <si>
    <t>②　令和５年度が初めての整備となるが、各設備を複数整備する場合</t>
    <rPh sb="2" eb="4">
      <t>レイワ</t>
    </rPh>
    <rPh sb="5" eb="7">
      <t>ネンド</t>
    </rPh>
    <rPh sb="8" eb="9">
      <t>ハジ</t>
    </rPh>
    <rPh sb="12" eb="14">
      <t>セイビ</t>
    </rPh>
    <rPh sb="19" eb="22">
      <t>カクセツビ</t>
    </rPh>
    <rPh sb="23" eb="25">
      <t>フクスウ</t>
    </rPh>
    <rPh sb="25" eb="27">
      <t>セイビ</t>
    </rPh>
    <rPh sb="29" eb="31">
      <t>バアイ</t>
    </rPh>
    <phoneticPr fontId="3"/>
  </si>
  <si>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1"/>
  </si>
  <si>
    <t>通帳の写しを添付してください。</t>
    <phoneticPr fontId="3"/>
  </si>
  <si>
    <t>（変更申請）</t>
    <rPh sb="1" eb="3">
      <t>ヘンコウ</t>
    </rPh>
    <rPh sb="3" eb="5">
      <t>シンセイ</t>
    </rPh>
    <phoneticPr fontId="3"/>
  </si>
  <si>
    <t>品名</t>
    <rPh sb="0" eb="2">
      <t>ヒンメイ</t>
    </rPh>
    <phoneticPr fontId="3"/>
  </si>
  <si>
    <t>（令和○年○月）</t>
    <rPh sb="1" eb="3">
      <t>レイワ</t>
    </rPh>
    <rPh sb="4" eb="5">
      <t>ネン</t>
    </rPh>
    <rPh sb="6" eb="7">
      <t>ツキ</t>
    </rPh>
    <phoneticPr fontId="3"/>
  </si>
  <si>
    <t>納品実績日</t>
    <rPh sb="0" eb="2">
      <t>ノウヒン</t>
    </rPh>
    <rPh sb="2" eb="5">
      <t>ジッセキビ</t>
    </rPh>
    <phoneticPr fontId="19"/>
  </si>
  <si>
    <t>（令和○年○月○日）</t>
    <phoneticPr fontId="3"/>
  </si>
  <si>
    <t>口座番号
（7桁）</t>
    <rPh sb="0" eb="2">
      <t>コウザ</t>
    </rPh>
    <rPh sb="2" eb="4">
      <t>バンゴウ</t>
    </rPh>
    <rPh sb="7" eb="8">
      <t>ケタ</t>
    </rPh>
    <phoneticPr fontId="3"/>
  </si>
  <si>
    <t>２の医療機関名及び所在地は、申請者が医療機関の場合のみ記載すること</t>
    <phoneticPr fontId="3"/>
  </si>
  <si>
    <t>補助事業者（開設者）</t>
    <phoneticPr fontId="3"/>
  </si>
  <si>
    <t>医療機関名</t>
    <rPh sb="0" eb="5">
      <t>イリョウキカンメイ</t>
    </rPh>
    <phoneticPr fontId="3"/>
  </si>
  <si>
    <t>：</t>
    <phoneticPr fontId="3"/>
  </si>
  <si>
    <t>（請求者が医療機関の場合のみ記載）</t>
    <phoneticPr fontId="3"/>
  </si>
  <si>
    <t>備考</t>
    <phoneticPr fontId="3"/>
  </si>
  <si>
    <t>４．</t>
    <phoneticPr fontId="3"/>
  </si>
  <si>
    <t>５．その他　参考となる書類（４の金額の積算内訳等）</t>
    <phoneticPr fontId="3"/>
  </si>
  <si>
    <t>補助事業者（開設者）</t>
  </si>
  <si>
    <t>新型コロナウイルス感染症患者等入院医療機関</t>
    <phoneticPr fontId="3"/>
  </si>
  <si>
    <t>　　令和５年度奈良県新型コロナウイルス感染症患者等入院医療機関設備整備事業所要額調書</t>
    <rPh sb="2" eb="4">
      <t>レイワ</t>
    </rPh>
    <rPh sb="5" eb="7">
      <t>ネンド</t>
    </rPh>
    <rPh sb="25" eb="27">
      <t>ニュウイン</t>
    </rPh>
    <rPh sb="27" eb="29">
      <t>イリョウ</t>
    </rPh>
    <rPh sb="29" eb="31">
      <t>キカン</t>
    </rPh>
    <rPh sb="31" eb="33">
      <t>セツビ</t>
    </rPh>
    <rPh sb="35" eb="37">
      <t>ジギョウ</t>
    </rPh>
    <rPh sb="37" eb="40">
      <t>ショヨウガク</t>
    </rPh>
    <rPh sb="40" eb="42">
      <t>チョウショ</t>
    </rPh>
    <phoneticPr fontId="3"/>
  </si>
  <si>
    <t>新型コロナウイルス感染症患者等入院医療機関設備整備事業　事業計画書</t>
    <rPh sb="28" eb="30">
      <t>ジギョウ</t>
    </rPh>
    <rPh sb="30" eb="33">
      <t>ケイカクショ</t>
    </rPh>
    <phoneticPr fontId="11"/>
  </si>
  <si>
    <t>　令和５年度奈良県新型コロナウイルス感染症対策設備整備費補助金（入院医療機関設備整備事業）の申請にあたり、以下の条件にあてはまる場合には、本理由書を提出してください。</t>
    <phoneticPr fontId="3"/>
  </si>
  <si>
    <t>　令和５年度奈良県新型コロナウイルス感染症対策設備整備費補助金（入院医療機関設備整備事業）の申請にあたり、リースではなく購入することとした物品および理由については下記のとおりです。
　なお、奈良県新型コロナウイルス感染症対策設備整備費補助金（医療分）の交付要綱を遵守し、財産処分が必要な場合は、適切な手続きを行います。</t>
    <rPh sb="60" eb="62">
      <t>コウニュウ</t>
    </rPh>
    <rPh sb="69" eb="71">
      <t>ブッピン</t>
    </rPh>
    <phoneticPr fontId="3"/>
  </si>
  <si>
    <t>　　令和５年度奈良県新型コロナウイルス感染症患者等入院医療機関設備整備事業所要額調書</t>
    <rPh sb="2" eb="4">
      <t>レイワ</t>
    </rPh>
    <rPh sb="5" eb="7">
      <t>ネンド</t>
    </rPh>
    <rPh sb="35" eb="37">
      <t>ジギョウ</t>
    </rPh>
    <rPh sb="37" eb="40">
      <t>ショヨウガク</t>
    </rPh>
    <rPh sb="40" eb="42">
      <t>チョウショ</t>
    </rPh>
    <phoneticPr fontId="3"/>
  </si>
  <si>
    <t>令和５年度奈良県新型コロナウイルス感染症患者等入院医療機関設備整備事業所要額精算書</t>
    <rPh sb="0" eb="2">
      <t>レイワ</t>
    </rPh>
    <rPh sb="3" eb="5">
      <t>ネンド</t>
    </rPh>
    <rPh sb="5" eb="7">
      <t>ナラ</t>
    </rPh>
    <rPh sb="7" eb="8">
      <t>ケン</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rPh sb="35" eb="38">
      <t>ショヨウガク</t>
    </rPh>
    <rPh sb="38" eb="40">
      <t>セイサン</t>
    </rPh>
    <rPh sb="40" eb="41">
      <t>ショ</t>
    </rPh>
    <phoneticPr fontId="3"/>
  </si>
  <si>
    <t>新型コロナウイルス感染症患者等入院医療機関設備整備事業　実績報告書</t>
    <rPh sb="28" eb="32">
      <t>ジッセキホウコク</t>
    </rPh>
    <rPh sb="32" eb="33">
      <t>ショ</t>
    </rPh>
    <phoneticPr fontId="11"/>
  </si>
  <si>
    <t>入院医療機関設備整備事業（令和5年5月7日まで）</t>
    <rPh sb="0" eb="2">
      <t>ニュウイン</t>
    </rPh>
    <rPh sb="2" eb="4">
      <t>イリョウ</t>
    </rPh>
    <rPh sb="4" eb="6">
      <t>キカン</t>
    </rPh>
    <rPh sb="6" eb="8">
      <t>セツビ</t>
    </rPh>
    <rPh sb="8" eb="12">
      <t>セイビジギョウ</t>
    </rPh>
    <rPh sb="13" eb="15">
      <t>レイワ</t>
    </rPh>
    <rPh sb="16" eb="17">
      <t>ネン</t>
    </rPh>
    <rPh sb="18" eb="19">
      <t>ガツ</t>
    </rPh>
    <rPh sb="20" eb="21">
      <t>ニチ</t>
    </rPh>
    <phoneticPr fontId="3"/>
  </si>
  <si>
    <t>入院診療日数（令和5年4月1日～5月7日の間）　(B)</t>
    <rPh sb="0" eb="2">
      <t>ニュウイン</t>
    </rPh>
    <rPh sb="2" eb="4">
      <t>シンリョウ</t>
    </rPh>
    <rPh sb="17" eb="18">
      <t>ガツ</t>
    </rPh>
    <rPh sb="19" eb="20">
      <t>ニチ</t>
    </rPh>
    <rPh sb="21" eb="22">
      <t>カン</t>
    </rPh>
    <phoneticPr fontId="3"/>
  </si>
  <si>
    <t>リースの場合の見積書をご提出ください。</t>
    <rPh sb="4" eb="6">
      <t>バアイ</t>
    </rPh>
    <rPh sb="7" eb="10">
      <t>ミツモリショ</t>
    </rPh>
    <rPh sb="12" eb="14">
      <t>テイシュツ</t>
    </rPh>
    <phoneticPr fontId="3"/>
  </si>
  <si>
    <t>※　上記（１）～（７）の区分（個人防護具の場合は加えて「マスク」「ガウン」等）、メーカー名、型式、単価、個数が明記された納品書等を添付すること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コスウ</t>
    </rPh>
    <rPh sb="55" eb="57">
      <t>メイキ</t>
    </rPh>
    <rPh sb="60" eb="64">
      <t>ノウヒンショトウ</t>
    </rPh>
    <rPh sb="65" eb="67">
      <t>テンプ</t>
    </rPh>
    <phoneticPr fontId="3"/>
  </si>
  <si>
    <t>簡易診療室及び付帯する備品</t>
    <rPh sb="2" eb="4">
      <t>シンリョウ</t>
    </rPh>
    <phoneticPr fontId="3"/>
  </si>
  <si>
    <t>簡易診療室及び付帯する備品</t>
    <rPh sb="0" eb="2">
      <t>カンイ</t>
    </rPh>
    <rPh sb="2" eb="4">
      <t>シンリョウ</t>
    </rPh>
    <rPh sb="4" eb="5">
      <t>シツ</t>
    </rPh>
    <rPh sb="5" eb="6">
      <t>オヨ</t>
    </rPh>
    <rPh sb="7" eb="9">
      <t>フタイ</t>
    </rPh>
    <rPh sb="11" eb="13">
      <t>ビヒン</t>
    </rPh>
    <phoneticPr fontId="3"/>
  </si>
  <si>
    <t>簡易診療室及び
付帯する備品</t>
    <rPh sb="2" eb="4">
      <t>シンリョウ</t>
    </rPh>
    <phoneticPr fontId="3"/>
  </si>
  <si>
    <t>（うち、設置費もしくは撤去費）</t>
    <rPh sb="4" eb="6">
      <t>セッチ</t>
    </rPh>
    <rPh sb="6" eb="7">
      <t>ヒ</t>
    </rPh>
    <rPh sb="11" eb="14">
      <t>テッキョヒ</t>
    </rPh>
    <phoneticPr fontId="3"/>
  </si>
  <si>
    <t>（うち、物品購入）</t>
    <rPh sb="4" eb="8">
      <t>ブッピンコウニュウ</t>
    </rPh>
    <phoneticPr fontId="3"/>
  </si>
  <si>
    <t>※　設備整備後の写真を提出すること。</t>
    <rPh sb="11" eb="13">
      <t>テイシュツ</t>
    </rPh>
    <phoneticPr fontId="3"/>
  </si>
  <si>
    <t>（２）</t>
  </si>
  <si>
    <t>（１）</t>
  </si>
  <si>
    <t>単価</t>
    <rPh sb="0" eb="2">
      <t>タンカ</t>
    </rPh>
    <phoneticPr fontId="3"/>
  </si>
  <si>
    <t>／床</t>
    <rPh sb="1" eb="2">
      <t>ショウ</t>
    </rPh>
    <phoneticPr fontId="3"/>
  </si>
  <si>
    <t>／台</t>
    <rPh sb="1" eb="2">
      <t>ダイ</t>
    </rPh>
    <phoneticPr fontId="3"/>
  </si>
  <si>
    <t>知事が認める額</t>
    <rPh sb="0" eb="2">
      <t>チジ</t>
    </rPh>
    <rPh sb="3" eb="4">
      <t>ミト</t>
    </rPh>
    <rPh sb="6" eb="7">
      <t>ガク</t>
    </rPh>
    <phoneticPr fontId="3"/>
  </si>
  <si>
    <t>採用単価</t>
    <rPh sb="0" eb="4">
      <t>サイヨウタンカ</t>
    </rPh>
    <phoneticPr fontId="3"/>
  </si>
  <si>
    <t>採用事業費</t>
    <rPh sb="0" eb="5">
      <t>サイヨウジギョウヒ</t>
    </rPh>
    <phoneticPr fontId="3"/>
  </si>
  <si>
    <t>採用事業費計</t>
    <rPh sb="0" eb="5">
      <t>サイヨウジギョウヒ</t>
    </rPh>
    <rPh sb="5" eb="6">
      <t>ケイ</t>
    </rPh>
    <phoneticPr fontId="3"/>
  </si>
  <si>
    <t>★</t>
    <phoneticPr fontId="3"/>
  </si>
  <si>
    <t>実費相当額</t>
    <rPh sb="0" eb="5">
      <t>ジッピソウトウガク</t>
    </rPh>
    <phoneticPr fontId="19"/>
  </si>
  <si>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1"/>
  </si>
  <si>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1"/>
  </si>
  <si>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3"/>
  </si>
  <si>
    <t>都道府県番号（２９）から、１０桁の番号を入力ください。</t>
    <rPh sb="0" eb="4">
      <t>トドウフケン</t>
    </rPh>
    <rPh sb="4" eb="6">
      <t>バンゴウ</t>
    </rPh>
    <rPh sb="15" eb="16">
      <t>ケタ</t>
    </rPh>
    <rPh sb="17" eb="19">
      <t>バンゴウ</t>
    </rPh>
    <rPh sb="20" eb="22">
      <t>ニュウリョク</t>
    </rPh>
    <phoneticPr fontId="3"/>
  </si>
  <si>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3"/>
  </si>
  <si>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3"/>
  </si>
  <si>
    <t>通帳に印字されているとおりに正確にご記入ください。</t>
    <rPh sb="0" eb="2">
      <t>ツウチョウ</t>
    </rPh>
    <rPh sb="3" eb="5">
      <t>インジ</t>
    </rPh>
    <rPh sb="14" eb="16">
      <t>セイカク</t>
    </rPh>
    <rPh sb="18" eb="20">
      <t>キニュウ</t>
    </rPh>
    <phoneticPr fontId="3"/>
  </si>
  <si>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1"/>
  </si>
  <si>
    <t>※提出日</t>
    <rPh sb="1" eb="3">
      <t>テイシュツ</t>
    </rPh>
    <rPh sb="3" eb="4">
      <t>ビ</t>
    </rPh>
    <phoneticPr fontId="11"/>
  </si>
  <si>
    <t>※　上記（１）～（７）の区分（個人防護具の場合は加えて「マスク」「ガウン」等）、メーカー名、型式、単価（税込）、個数が明記された見積書を添付すること</t>
    <rPh sb="2" eb="4">
      <t>ジョウキ</t>
    </rPh>
    <rPh sb="12" eb="14">
      <t>クブン</t>
    </rPh>
    <rPh sb="15" eb="20">
      <t>コジンボウゴグ</t>
    </rPh>
    <rPh sb="21" eb="23">
      <t>バアイ</t>
    </rPh>
    <rPh sb="24" eb="25">
      <t>クワ</t>
    </rPh>
    <rPh sb="37" eb="38">
      <t>トウ</t>
    </rPh>
    <rPh sb="44" eb="45">
      <t>メイ</t>
    </rPh>
    <rPh sb="46" eb="48">
      <t>カタシキ</t>
    </rPh>
    <rPh sb="49" eb="51">
      <t>タンカ</t>
    </rPh>
    <rPh sb="52" eb="54">
      <t>ゼイコ</t>
    </rPh>
    <rPh sb="56" eb="58">
      <t>コスウ</t>
    </rPh>
    <rPh sb="59" eb="61">
      <t>メイキ</t>
    </rPh>
    <rPh sb="64" eb="67">
      <t>ミツモリショ</t>
    </rPh>
    <rPh sb="68" eb="70">
      <t>テンプ</t>
    </rPh>
    <phoneticPr fontId="3"/>
  </si>
  <si>
    <t>(Ver 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</si>
</sst>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Red]\-#,##0\ "/>
    <numFmt numFmtId="178" formatCode="0_);[Red]\(0\)"/>
    <numFmt numFmtId="179" formatCode="#,##0;&quot;△ &quot;#,##0"/>
    <numFmt numFmtId="180" formatCode="#,##0_ "/>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1"/>
      <color rgb="FFFF0000"/>
      <name val="游ゴシック"/>
      <family val="3"/>
      <charset val="128"/>
      <scheme val="minor"/>
    </font>
    <font>
      <b/>
      <u/>
      <sz val="11"/>
      <color rgb="FFFF0000"/>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6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29">
    <xf numFmtId="0" fontId="0" fillId="0" borderId="0"/>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14" fillId="0" borderId="0"/>
    <xf numFmtId="0" fontId="16" fillId="0" borderId="0"/>
    <xf numFmtId="38" fontId="1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xf numFmtId="0" fontId="10" fillId="0" borderId="0"/>
    <xf numFmtId="38" fontId="10" fillId="0" borderId="0" applyFont="0" applyFill="0" applyBorder="0" applyAlignment="0" applyProtection="0">
      <alignment vertical="center"/>
    </xf>
    <xf numFmtId="0" fontId="10" fillId="0" borderId="0"/>
    <xf numFmtId="0" fontId="23" fillId="0" borderId="0" applyNumberForma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xf numFmtId="0" fontId="33" fillId="0" borderId="0"/>
    <xf numFmtId="0" fontId="10" fillId="0" borderId="0"/>
    <xf numFmtId="0" fontId="10" fillId="0" borderId="0"/>
    <xf numFmtId="0" fontId="10" fillId="0" borderId="0"/>
    <xf numFmtId="0" fontId="2" fillId="0" borderId="0">
      <alignment vertical="center"/>
    </xf>
    <xf numFmtId="0" fontId="1" fillId="0" borderId="0">
      <alignment vertical="center"/>
    </xf>
  </cellStyleXfs>
  <cellXfs count="469">
    <xf numFmtId="0" fontId="0" fillId="0" borderId="0" xfId="0"/>
    <xf numFmtId="38" fontId="18" fillId="0" borderId="0" xfId="20" applyFont="1" applyFill="1" applyAlignment="1" applyProtection="1">
      <alignment horizontal="right" vertical="center"/>
    </xf>
    <xf numFmtId="38" fontId="18" fillId="0" borderId="0" xfId="20" applyFont="1" applyFill="1" applyAlignment="1" applyProtection="1">
      <alignment horizontal="center" vertical="center"/>
    </xf>
    <xf numFmtId="38" fontId="18" fillId="0" borderId="0" xfId="20" applyFont="1" applyFill="1" applyAlignment="1" applyProtection="1">
      <alignment horizontal="left" vertical="center"/>
    </xf>
    <xf numFmtId="38" fontId="13" fillId="0" borderId="0" xfId="20" applyFont="1" applyFill="1" applyAlignment="1" applyProtection="1">
      <alignment horizontal="center" vertical="center"/>
    </xf>
    <xf numFmtId="0" fontId="13" fillId="0" borderId="0" xfId="23" applyFont="1" applyAlignment="1" applyProtection="1">
      <alignment vertical="center"/>
    </xf>
    <xf numFmtId="0" fontId="0" fillId="0" borderId="0" xfId="0" applyProtection="1"/>
    <xf numFmtId="0" fontId="13" fillId="0" borderId="1" xfId="23" applyFont="1" applyBorder="1" applyAlignment="1" applyProtection="1">
      <alignment vertical="center"/>
    </xf>
    <xf numFmtId="49" fontId="13" fillId="7" borderId="18" xfId="23" applyNumberFormat="1" applyFont="1" applyFill="1" applyBorder="1" applyAlignment="1" applyProtection="1">
      <alignment horizontal="center" vertical="center"/>
    </xf>
    <xf numFmtId="0" fontId="13" fillId="0" borderId="18" xfId="23" applyFont="1" applyBorder="1" applyAlignment="1" applyProtection="1">
      <alignment horizontal="center" vertical="center" wrapText="1" shrinkToFit="1"/>
    </xf>
    <xf numFmtId="0" fontId="13" fillId="0" borderId="18" xfId="23" applyFont="1" applyBorder="1" applyAlignment="1" applyProtection="1">
      <alignment horizontal="center" vertical="center" shrinkToFit="1"/>
    </xf>
    <xf numFmtId="0" fontId="13" fillId="0" borderId="18" xfId="23" applyFont="1" applyBorder="1" applyAlignment="1" applyProtection="1">
      <alignment horizontal="center" vertical="center"/>
    </xf>
    <xf numFmtId="0" fontId="10" fillId="0" borderId="0" xfId="14" applyProtection="1">
      <alignment vertical="center"/>
    </xf>
    <xf numFmtId="0" fontId="24" fillId="7" borderId="0" xfId="16" applyFont="1" applyFill="1" applyAlignment="1" applyProtection="1">
      <alignment horizontal="right" vertical="center"/>
    </xf>
    <xf numFmtId="0" fontId="10" fillId="7" borderId="0" xfId="16" applyFill="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12" fillId="7" borderId="0" xfId="5" applyFont="1" applyFill="1" applyAlignment="1" applyProtection="1">
      <alignment horizontal="right" vertical="center"/>
    </xf>
    <xf numFmtId="0" fontId="10" fillId="0" borderId="0" xfId="16" applyFill="1" applyAlignment="1" applyProtection="1">
      <alignment vertical="center"/>
    </xf>
    <xf numFmtId="38" fontId="29" fillId="0" borderId="14" xfId="16" applyNumberFormat="1" applyFont="1" applyFill="1" applyBorder="1" applyAlignment="1" applyProtection="1">
      <alignment vertical="center" shrinkToFit="1"/>
    </xf>
    <xf numFmtId="38" fontId="29" fillId="0" borderId="38" xfId="16" applyNumberFormat="1" applyFont="1" applyFill="1" applyBorder="1" applyAlignment="1" applyProtection="1">
      <alignment vertical="center" shrinkToFit="1"/>
    </xf>
    <xf numFmtId="0" fontId="29" fillId="0" borderId="40" xfId="16" applyFont="1" applyFill="1" applyBorder="1" applyAlignment="1" applyProtection="1">
      <alignment vertical="center" shrinkToFit="1"/>
    </xf>
    <xf numFmtId="38" fontId="29" fillId="0" borderId="26" xfId="16" applyNumberFormat="1" applyFont="1" applyFill="1" applyBorder="1" applyAlignment="1" applyProtection="1">
      <alignment vertical="center" shrinkToFit="1"/>
    </xf>
    <xf numFmtId="38" fontId="29" fillId="0" borderId="25" xfId="16" applyNumberFormat="1" applyFont="1" applyFill="1" applyBorder="1" applyAlignment="1" applyProtection="1">
      <alignment vertical="center" shrinkToFit="1"/>
    </xf>
    <xf numFmtId="0" fontId="29" fillId="0" borderId="31" xfId="16" applyFont="1" applyFill="1" applyBorder="1" applyAlignment="1" applyProtection="1">
      <alignment vertical="center" shrinkToFit="1"/>
    </xf>
    <xf numFmtId="38" fontId="29" fillId="0" borderId="20" xfId="16" applyNumberFormat="1" applyFont="1" applyFill="1" applyBorder="1" applyAlignment="1" applyProtection="1">
      <alignment vertical="center" shrinkToFit="1"/>
    </xf>
    <xf numFmtId="38" fontId="29" fillId="0" borderId="21" xfId="16" applyNumberFormat="1" applyFont="1" applyFill="1" applyBorder="1" applyAlignment="1" applyProtection="1">
      <alignment vertical="center" shrinkToFit="1"/>
    </xf>
    <xf numFmtId="0" fontId="29" fillId="0" borderId="47" xfId="16" applyFont="1" applyFill="1" applyBorder="1" applyAlignment="1" applyProtection="1">
      <alignment vertical="center" shrinkToFit="1"/>
    </xf>
    <xf numFmtId="0" fontId="10" fillId="0" borderId="45" xfId="16" applyFill="1" applyBorder="1" applyAlignment="1" applyProtection="1">
      <alignment vertical="center" shrinkToFit="1"/>
    </xf>
    <xf numFmtId="0" fontId="10" fillId="0" borderId="35" xfId="16" applyFill="1" applyBorder="1" applyAlignment="1" applyProtection="1">
      <alignment vertical="center" shrinkToFit="1"/>
    </xf>
    <xf numFmtId="0" fontId="26" fillId="0" borderId="43" xfId="16" applyFont="1" applyFill="1" applyBorder="1" applyAlignment="1" applyProtection="1">
      <alignment horizontal="center" vertical="center" shrinkToFit="1"/>
    </xf>
    <xf numFmtId="0" fontId="26" fillId="0" borderId="28" xfId="16" applyFont="1" applyFill="1" applyBorder="1" applyAlignment="1" applyProtection="1">
      <alignment horizontal="center" vertical="center" shrinkToFit="1"/>
    </xf>
    <xf numFmtId="0" fontId="26" fillId="0" borderId="29" xfId="16" applyFont="1" applyFill="1" applyBorder="1" applyAlignment="1" applyProtection="1">
      <alignment horizontal="center" vertical="center" shrinkToFit="1"/>
    </xf>
    <xf numFmtId="0" fontId="26" fillId="0" borderId="26" xfId="16" applyFont="1" applyFill="1" applyBorder="1" applyAlignment="1" applyProtection="1">
      <alignment horizontal="center" vertical="center" shrinkToFit="1"/>
    </xf>
    <xf numFmtId="0" fontId="26" fillId="0" borderId="31" xfId="16" applyFont="1" applyFill="1" applyBorder="1" applyAlignment="1" applyProtection="1">
      <alignment horizontal="center" vertical="center" shrinkToFit="1"/>
    </xf>
    <xf numFmtId="38" fontId="29" fillId="0" borderId="49" xfId="16" applyNumberFormat="1" applyFont="1" applyFill="1" applyBorder="1" applyAlignment="1" applyProtection="1">
      <alignment vertical="center" shrinkToFit="1"/>
    </xf>
    <xf numFmtId="0" fontId="29" fillId="0" borderId="36" xfId="16" applyFont="1" applyFill="1" applyBorder="1" applyAlignment="1" applyProtection="1">
      <alignmen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0" fontId="27" fillId="0" borderId="0" xfId="16" applyNumberFormat="1" applyFont="1" applyFill="1" applyAlignment="1" applyProtection="1">
      <alignment horizontal="left" vertical="center" shrinkToFit="1"/>
    </xf>
    <xf numFmtId="0" fontId="27" fillId="0" borderId="0" xfId="16" applyFont="1" applyFill="1" applyAlignment="1" applyProtection="1">
      <alignment horizontal="left" vertical="center" shrinkToFit="1"/>
    </xf>
    <xf numFmtId="0" fontId="35" fillId="7" borderId="0" xfId="5" applyFont="1" applyFill="1" applyAlignment="1" applyProtection="1">
      <alignment vertical="center"/>
    </xf>
    <xf numFmtId="0" fontId="10" fillId="0" borderId="0" xfId="2" applyProtection="1"/>
    <xf numFmtId="0" fontId="8" fillId="0" borderId="0" xfId="0" applyFont="1" applyProtection="1"/>
    <xf numFmtId="0" fontId="0" fillId="0" borderId="0" xfId="0" applyAlignment="1" applyProtection="1">
      <alignment horizontal="right"/>
    </xf>
    <xf numFmtId="0" fontId="4" fillId="0" borderId="0" xfId="0" applyFont="1" applyAlignment="1" applyProtection="1">
      <alignment horizontal="center" vertical="center"/>
    </xf>
    <xf numFmtId="0" fontId="15" fillId="7"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5"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2" xfId="1" applyFont="1" applyFill="1" applyBorder="1" applyAlignment="1" applyProtection="1"/>
    <xf numFmtId="38" fontId="0" fillId="0" borderId="2" xfId="1" applyFont="1" applyBorder="1" applyAlignment="1" applyProtection="1"/>
    <xf numFmtId="38" fontId="0" fillId="0" borderId="11" xfId="1" applyFont="1" applyBorder="1" applyAlignment="1" applyProtection="1"/>
    <xf numFmtId="38" fontId="0" fillId="0" borderId="0" xfId="1" applyFont="1" applyAlignment="1" applyProtection="1"/>
    <xf numFmtId="0" fontId="0" fillId="0" borderId="16" xfId="0" applyBorder="1" applyAlignment="1" applyProtection="1">
      <alignment horizontal="left" vertical="center" wrapText="1"/>
    </xf>
    <xf numFmtId="38" fontId="0" fillId="0" borderId="12" xfId="1" applyFont="1" applyBorder="1" applyAlignment="1" applyProtection="1"/>
    <xf numFmtId="0" fontId="0" fillId="0" borderId="32" xfId="0" applyBorder="1" applyAlignment="1" applyProtection="1">
      <alignment horizontal="left" vertical="center" wrapText="1"/>
    </xf>
    <xf numFmtId="0" fontId="0" fillId="0" borderId="17" xfId="0" applyBorder="1" applyAlignment="1" applyProtection="1">
      <alignment vertical="center"/>
    </xf>
    <xf numFmtId="38" fontId="0" fillId="0" borderId="9" xfId="1" applyFont="1" applyBorder="1" applyAlignment="1" applyProtection="1"/>
    <xf numFmtId="0" fontId="9" fillId="0" borderId="0" xfId="0" applyFont="1" applyProtection="1"/>
    <xf numFmtId="0" fontId="7" fillId="0" borderId="0" xfId="0" applyFont="1" applyProtection="1"/>
    <xf numFmtId="0" fontId="13" fillId="0" borderId="0" xfId="2" applyFont="1" applyAlignment="1" applyProtection="1">
      <alignment vertical="center"/>
    </xf>
    <xf numFmtId="0" fontId="7" fillId="0" borderId="0" xfId="0" applyFont="1" applyFill="1" applyProtection="1"/>
    <xf numFmtId="0" fontId="7" fillId="0" borderId="0" xfId="0" applyFont="1" applyFill="1" applyAlignment="1" applyProtection="1"/>
    <xf numFmtId="0" fontId="7" fillId="0" borderId="0" xfId="0" applyFont="1" applyFill="1" applyAlignment="1" applyProtection="1"/>
    <xf numFmtId="49" fontId="7" fillId="0" borderId="0" xfId="0" applyNumberFormat="1" applyFont="1" applyFill="1" applyAlignment="1" applyProtection="1"/>
    <xf numFmtId="0" fontId="10" fillId="0" borderId="0" xfId="14" applyFill="1" applyProtection="1">
      <alignment vertical="center"/>
    </xf>
    <xf numFmtId="0" fontId="24" fillId="0" borderId="0" xfId="16" applyFont="1" applyFill="1" applyAlignment="1" applyProtection="1">
      <alignment horizontal="right" vertical="center"/>
    </xf>
    <xf numFmtId="0" fontId="10" fillId="0" borderId="0" xfId="16" applyFill="1" applyAlignment="1" applyProtection="1">
      <alignment horizontal="center" vertical="center"/>
    </xf>
    <xf numFmtId="0" fontId="12" fillId="7" borderId="0" xfId="5" applyFont="1" applyFill="1" applyBorder="1" applyAlignment="1" applyProtection="1">
      <alignment vertical="center" shrinkToFit="1"/>
    </xf>
    <xf numFmtId="0" fontId="0" fillId="0" borderId="0" xfId="0" applyAlignment="1" applyProtection="1">
      <alignment vertical="top" wrapText="1"/>
    </xf>
    <xf numFmtId="0" fontId="7" fillId="0" borderId="0" xfId="0" applyFont="1" applyAlignment="1" applyProtection="1">
      <alignment vertical="top" wrapText="1"/>
    </xf>
    <xf numFmtId="0" fontId="7" fillId="0" borderId="0" xfId="0" applyFont="1" applyAlignment="1" applyProtection="1">
      <alignment horizontal="center"/>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4" borderId="0" xfId="0" applyFill="1" applyProtection="1"/>
    <xf numFmtId="0" fontId="0" fillId="5" borderId="0" xfId="0" applyFill="1" applyProtection="1"/>
    <xf numFmtId="0" fontId="0" fillId="6"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38" fontId="0" fillId="3" borderId="2" xfId="1" applyFont="1" applyFill="1" applyBorder="1" applyAlignment="1" applyProtection="1">
      <protection locked="0"/>
    </xf>
    <xf numFmtId="0" fontId="7" fillId="0" borderId="0" xfId="0" applyFont="1" applyAlignment="1" applyProtection="1">
      <alignment vertical="top"/>
    </xf>
    <xf numFmtId="0" fontId="37" fillId="0" borderId="0" xfId="0" applyFont="1" applyProtection="1"/>
    <xf numFmtId="0" fontId="38" fillId="0" borderId="0" xfId="0" applyFont="1" applyProtection="1"/>
    <xf numFmtId="0" fontId="7" fillId="0" borderId="50" xfId="0" applyFont="1" applyBorder="1" applyProtection="1"/>
    <xf numFmtId="0" fontId="7" fillId="0" borderId="20" xfId="0" applyFont="1" applyBorder="1" applyAlignment="1" applyProtection="1">
      <alignment horizontal="center"/>
    </xf>
    <xf numFmtId="0" fontId="7" fillId="0" borderId="51" xfId="0" applyFont="1" applyBorder="1" applyAlignment="1" applyProtection="1">
      <alignment horizontal="center"/>
    </xf>
    <xf numFmtId="0" fontId="7" fillId="0" borderId="0" xfId="0" quotePrefix="1" applyFont="1" applyProtection="1"/>
    <xf numFmtId="0" fontId="0" fillId="0" borderId="0" xfId="0" applyNumberFormat="1" applyProtection="1"/>
    <xf numFmtId="0" fontId="0" fillId="9" borderId="0" xfId="0" applyFill="1" applyProtection="1"/>
    <xf numFmtId="0" fontId="0" fillId="10" borderId="0" xfId="0" applyFill="1" applyProtection="1"/>
    <xf numFmtId="0" fontId="0" fillId="11" borderId="0" xfId="0" applyFill="1" applyProtection="1"/>
    <xf numFmtId="0" fontId="0" fillId="12" borderId="0" xfId="0" applyFill="1" applyProtection="1"/>
    <xf numFmtId="0" fontId="4" fillId="0" borderId="0" xfId="0" applyFont="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7" fillId="0" borderId="0" xfId="0" applyFont="1" applyAlignment="1" applyProtection="1">
      <alignment horizontal="center"/>
    </xf>
    <xf numFmtId="0" fontId="12" fillId="7" borderId="0" xfId="5" applyFont="1" applyFill="1" applyBorder="1" applyAlignment="1" applyProtection="1">
      <alignment vertical="center" shrinkToFit="1"/>
    </xf>
    <xf numFmtId="0" fontId="0" fillId="0" borderId="0" xfId="0" applyAlignment="1" applyProtection="1">
      <alignment vertical="top"/>
    </xf>
    <xf numFmtId="0" fontId="0" fillId="0" borderId="0" xfId="0" applyBorder="1" applyAlignment="1" applyProtection="1">
      <alignment vertical="top"/>
    </xf>
    <xf numFmtId="0" fontId="0" fillId="0" borderId="57" xfId="0" applyBorder="1" applyProtection="1"/>
    <xf numFmtId="0" fontId="0" fillId="7" borderId="53" xfId="0" applyFill="1" applyBorder="1" applyProtection="1"/>
    <xf numFmtId="0" fontId="0" fillId="7" borderId="54" xfId="0" applyFill="1" applyBorder="1" applyProtection="1"/>
    <xf numFmtId="0" fontId="0" fillId="7" borderId="55" xfId="0" applyFill="1" applyBorder="1" applyProtection="1"/>
    <xf numFmtId="0" fontId="0" fillId="7" borderId="57" xfId="0" applyFill="1" applyBorder="1" applyProtection="1"/>
    <xf numFmtId="0" fontId="0" fillId="7" borderId="58" xfId="0" applyFill="1" applyBorder="1" applyAlignment="1" applyProtection="1">
      <alignment vertical="top"/>
    </xf>
    <xf numFmtId="0" fontId="0" fillId="7" borderId="59" xfId="0" applyFill="1" applyBorder="1" applyAlignment="1" applyProtection="1">
      <alignment vertical="top"/>
    </xf>
    <xf numFmtId="0" fontId="0" fillId="7" borderId="60" xfId="0" applyFill="1" applyBorder="1" applyProtection="1"/>
    <xf numFmtId="0" fontId="40" fillId="7" borderId="56" xfId="0" applyFont="1" applyFill="1" applyBorder="1" applyAlignment="1" applyProtection="1">
      <alignment horizontal="right" vertical="top"/>
    </xf>
    <xf numFmtId="0" fontId="40" fillId="7" borderId="56" xfId="0" applyFont="1" applyFill="1" applyBorder="1" applyAlignment="1" applyProtection="1">
      <alignment vertical="top"/>
    </xf>
    <xf numFmtId="0" fontId="40" fillId="7" borderId="0" xfId="0" applyFont="1" applyFill="1" applyBorder="1" applyAlignment="1" applyProtection="1">
      <alignment horizontal="right" vertical="top"/>
    </xf>
    <xf numFmtId="0" fontId="40" fillId="7" borderId="0" xfId="0" applyFont="1" applyFill="1" applyBorder="1" applyAlignment="1" applyProtection="1">
      <alignment vertical="top"/>
    </xf>
    <xf numFmtId="0" fontId="40" fillId="0" borderId="0" xfId="0" applyFont="1" applyBorder="1" applyAlignment="1" applyProtection="1">
      <alignment vertical="top"/>
    </xf>
    <xf numFmtId="177" fontId="12" fillId="0" borderId="18" xfId="6" applyNumberFormat="1" applyFont="1" applyFill="1" applyBorder="1" applyAlignment="1" applyProtection="1">
      <alignment vertical="center" wrapText="1"/>
    </xf>
    <xf numFmtId="0" fontId="8" fillId="0" borderId="0" xfId="0" applyFont="1"/>
    <xf numFmtId="0" fontId="7"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xf numFmtId="0" fontId="42" fillId="7" borderId="0" xfId="5" applyFont="1" applyFill="1" applyAlignment="1">
      <alignment vertical="center"/>
    </xf>
    <xf numFmtId="0" fontId="8" fillId="0" borderId="0" xfId="0" applyFont="1" applyAlignment="1">
      <alignment horizontal="right"/>
    </xf>
    <xf numFmtId="0" fontId="43" fillId="0" borderId="0" xfId="5" applyFont="1" applyAlignment="1">
      <alignment horizontal="right"/>
    </xf>
    <xf numFmtId="0" fontId="44" fillId="0" borderId="0" xfId="0" applyFont="1"/>
    <xf numFmtId="177" fontId="43" fillId="13" borderId="19" xfId="6" applyNumberFormat="1" applyFont="1" applyFill="1" applyBorder="1" applyAlignment="1" applyProtection="1">
      <alignment horizontal="center" vertical="center" wrapText="1"/>
    </xf>
    <xf numFmtId="38" fontId="43" fillId="13" borderId="19" xfId="6" applyFont="1" applyFill="1" applyBorder="1" applyAlignment="1" applyProtection="1">
      <alignment horizontal="center" vertical="center" wrapText="1"/>
    </xf>
    <xf numFmtId="177" fontId="43" fillId="13" borderId="2" xfId="6" applyNumberFormat="1" applyFont="1" applyFill="1" applyBorder="1" applyAlignment="1" applyProtection="1">
      <alignment vertical="center" wrapText="1"/>
    </xf>
    <xf numFmtId="38" fontId="43" fillId="13" borderId="2" xfId="6" applyFont="1" applyFill="1" applyBorder="1" applyAlignment="1" applyProtection="1">
      <alignment vertical="center" wrapText="1"/>
    </xf>
    <xf numFmtId="0" fontId="43" fillId="13" borderId="2" xfId="5" applyFont="1" applyFill="1" applyBorder="1" applyAlignment="1">
      <alignment horizontal="right" vertical="center" wrapText="1"/>
    </xf>
    <xf numFmtId="0" fontId="5" fillId="0" borderId="18" xfId="0" applyFont="1" applyBorder="1" applyAlignment="1">
      <alignment vertical="center" wrapText="1"/>
    </xf>
    <xf numFmtId="0" fontId="45" fillId="0" borderId="0" xfId="0" applyFont="1"/>
    <xf numFmtId="38" fontId="5" fillId="0" borderId="18" xfId="1" applyFont="1" applyBorder="1" applyAlignment="1" applyProtection="1">
      <alignment vertical="center"/>
      <protection locked="0"/>
    </xf>
    <xf numFmtId="0" fontId="5" fillId="0" borderId="0" xfId="0" applyFont="1" applyProtection="1">
      <protection locked="0"/>
    </xf>
    <xf numFmtId="0" fontId="10" fillId="0" borderId="0" xfId="2"/>
    <xf numFmtId="0" fontId="12" fillId="7" borderId="0" xfId="5" applyFont="1" applyFill="1" applyAlignment="1">
      <alignment vertical="center"/>
    </xf>
    <xf numFmtId="38" fontId="5" fillId="0" borderId="18" xfId="1" applyFont="1" applyBorder="1" applyAlignment="1" applyProtection="1">
      <alignment vertical="center"/>
    </xf>
    <xf numFmtId="0" fontId="43" fillId="0" borderId="0" xfId="5" applyFont="1" applyAlignment="1">
      <alignment horizontal="center" shrinkToFit="1"/>
    </xf>
    <xf numFmtId="49" fontId="5" fillId="0" borderId="26" xfId="0" applyNumberFormat="1" applyFont="1" applyBorder="1" applyAlignment="1">
      <alignment horizontal="center"/>
    </xf>
    <xf numFmtId="38" fontId="8" fillId="0" borderId="1" xfId="1" applyFont="1" applyBorder="1" applyAlignment="1" applyProtection="1"/>
    <xf numFmtId="38" fontId="8" fillId="0" borderId="0" xfId="1" applyFont="1" applyBorder="1" applyAlignment="1" applyProtection="1"/>
    <xf numFmtId="177" fontId="43" fillId="13" borderId="2" xfId="6" applyNumberFormat="1" applyFont="1" applyFill="1" applyBorder="1" applyAlignment="1" applyProtection="1">
      <alignment horizontal="center" vertical="center" wrapText="1"/>
    </xf>
    <xf numFmtId="0" fontId="5" fillId="0" borderId="18" xfId="0" applyFont="1" applyBorder="1" applyAlignment="1">
      <alignment horizontal="center" vertical="center" wrapText="1"/>
    </xf>
    <xf numFmtId="0" fontId="5" fillId="0" borderId="18" xfId="1" applyNumberFormat="1" applyFont="1" applyBorder="1" applyAlignment="1" applyProtection="1">
      <alignment vertical="center" wrapText="1"/>
    </xf>
    <xf numFmtId="0" fontId="5" fillId="3" borderId="18" xfId="0" applyFont="1" applyFill="1" applyBorder="1" applyAlignment="1" applyProtection="1">
      <alignment horizontal="center" vertical="center"/>
      <protection locked="0"/>
    </xf>
    <xf numFmtId="0" fontId="5" fillId="3" borderId="18" xfId="0" applyFont="1" applyFill="1" applyBorder="1" applyAlignment="1" applyProtection="1">
      <alignment vertical="center" wrapText="1"/>
      <protection locked="0"/>
    </xf>
    <xf numFmtId="38" fontId="5" fillId="3" borderId="18" xfId="1" applyFont="1" applyFill="1" applyBorder="1" applyAlignment="1" applyProtection="1">
      <alignment vertical="center"/>
      <protection locked="0"/>
    </xf>
    <xf numFmtId="0" fontId="5" fillId="3" borderId="18" xfId="1" applyNumberFormat="1" applyFont="1" applyFill="1" applyBorder="1" applyAlignment="1" applyProtection="1">
      <alignment vertical="center" wrapText="1"/>
      <protection locked="0"/>
    </xf>
    <xf numFmtId="0" fontId="15" fillId="7" borderId="0" xfId="5" applyFont="1" applyFill="1" applyAlignment="1">
      <alignment vertical="center"/>
    </xf>
    <xf numFmtId="0" fontId="17" fillId="7" borderId="0" xfId="5" applyFont="1" applyFill="1" applyAlignment="1">
      <alignment vertical="center"/>
    </xf>
    <xf numFmtId="0" fontId="12" fillId="7" borderId="0" xfId="5" applyFont="1" applyFill="1" applyAlignment="1">
      <alignment horizontal="right" vertical="center"/>
    </xf>
    <xf numFmtId="0" fontId="12" fillId="7" borderId="23" xfId="5" applyFont="1" applyFill="1" applyBorder="1" applyAlignment="1">
      <alignment horizontal="right" vertical="center" wrapText="1"/>
    </xf>
    <xf numFmtId="0" fontId="12" fillId="7" borderId="1" xfId="5" applyFont="1" applyFill="1" applyBorder="1" applyAlignment="1">
      <alignment vertical="center" wrapText="1"/>
    </xf>
    <xf numFmtId="0" fontId="12" fillId="7" borderId="52" xfId="5" applyFont="1" applyFill="1" applyBorder="1" applyAlignment="1">
      <alignment vertical="center" wrapText="1"/>
    </xf>
    <xf numFmtId="0" fontId="22" fillId="0" borderId="18" xfId="0" applyFont="1" applyBorder="1" applyAlignment="1">
      <alignment vertical="center"/>
    </xf>
    <xf numFmtId="0" fontId="12" fillId="7" borderId="0" xfId="5" applyFont="1" applyFill="1" applyAlignment="1">
      <alignment vertical="center" shrinkToFit="1"/>
    </xf>
    <xf numFmtId="0" fontId="22" fillId="0" borderId="0" xfId="28" applyFont="1" applyAlignment="1">
      <alignment vertical="center" shrinkToFit="1"/>
    </xf>
    <xf numFmtId="0" fontId="0" fillId="0" borderId="0" xfId="0" applyAlignment="1">
      <alignment vertical="center"/>
    </xf>
    <xf numFmtId="0" fontId="9" fillId="0" borderId="18" xfId="0" applyFont="1" applyBorder="1" applyAlignment="1">
      <alignment horizontal="center"/>
    </xf>
    <xf numFmtId="0" fontId="46" fillId="0" borderId="18" xfId="0" applyFont="1" applyBorder="1" applyAlignment="1">
      <alignment horizontal="center"/>
    </xf>
    <xf numFmtId="0" fontId="0" fillId="3" borderId="18" xfId="0" applyFill="1" applyBorder="1" applyAlignment="1" applyProtection="1">
      <alignment vertical="center"/>
      <protection locked="0"/>
    </xf>
    <xf numFmtId="0" fontId="0" fillId="0" borderId="0" xfId="0" applyAlignment="1">
      <alignment horizontal="right"/>
    </xf>
    <xf numFmtId="0" fontId="0" fillId="0" borderId="0" xfId="0" applyAlignment="1">
      <alignment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vertical="center" wrapText="1"/>
    </xf>
    <xf numFmtId="0" fontId="0" fillId="0" borderId="18" xfId="0" applyBorder="1" applyAlignment="1">
      <alignment vertical="center"/>
    </xf>
    <xf numFmtId="38" fontId="0" fillId="3" borderId="18" xfId="1" applyFont="1" applyFill="1" applyBorder="1" applyAlignment="1" applyProtection="1">
      <alignment vertical="center"/>
      <protection locked="0"/>
    </xf>
    <xf numFmtId="2" fontId="0" fillId="0" borderId="18" xfId="0" applyNumberFormat="1" applyBorder="1" applyAlignment="1">
      <alignment vertical="center"/>
    </xf>
    <xf numFmtId="38" fontId="0" fillId="0" borderId="18" xfId="1" applyFont="1" applyBorder="1" applyAlignment="1">
      <alignment vertical="center"/>
    </xf>
    <xf numFmtId="40" fontId="0" fillId="0" borderId="18" xfId="1" applyNumberFormat="1" applyFont="1" applyBorder="1" applyAlignment="1">
      <alignment vertical="center"/>
    </xf>
    <xf numFmtId="0" fontId="0" fillId="0" borderId="65" xfId="0" applyBorder="1" applyAlignment="1">
      <alignment vertical="center"/>
    </xf>
    <xf numFmtId="38" fontId="0" fillId="3" borderId="65" xfId="1" applyFont="1" applyFill="1" applyBorder="1" applyAlignment="1" applyProtection="1">
      <alignment vertical="center"/>
      <protection locked="0"/>
    </xf>
    <xf numFmtId="2" fontId="0" fillId="0" borderId="65" xfId="0" applyNumberFormat="1" applyBorder="1" applyAlignment="1">
      <alignment vertical="center"/>
    </xf>
    <xf numFmtId="0" fontId="0" fillId="3" borderId="65" xfId="0" applyFill="1" applyBorder="1" applyAlignment="1" applyProtection="1">
      <alignment vertical="center"/>
      <protection locked="0"/>
    </xf>
    <xf numFmtId="38" fontId="0" fillId="0" borderId="65" xfId="1" applyFont="1" applyBorder="1" applyAlignment="1">
      <alignment vertical="center"/>
    </xf>
    <xf numFmtId="40" fontId="0" fillId="0" borderId="65" xfId="1" applyNumberFormat="1" applyFont="1" applyBorder="1" applyAlignment="1">
      <alignment vertical="center"/>
    </xf>
    <xf numFmtId="0" fontId="0" fillId="0" borderId="2" xfId="0" applyBorder="1" applyAlignment="1">
      <alignment horizontal="center" vertical="center"/>
    </xf>
    <xf numFmtId="38" fontId="0" fillId="0" borderId="2" xfId="1" applyFont="1" applyFill="1" applyBorder="1" applyAlignment="1">
      <alignment vertical="center"/>
    </xf>
    <xf numFmtId="0" fontId="0" fillId="0" borderId="2" xfId="0" applyBorder="1" applyAlignment="1">
      <alignment vertical="center"/>
    </xf>
    <xf numFmtId="38" fontId="0" fillId="0" borderId="2" xfId="0" applyNumberFormat="1" applyBorder="1" applyAlignment="1">
      <alignment vertical="center"/>
    </xf>
    <xf numFmtId="0" fontId="0" fillId="0" borderId="0" xfId="0" applyAlignment="1" applyProtection="1">
      <alignment vertical="center"/>
      <protection locked="0"/>
    </xf>
    <xf numFmtId="58" fontId="5" fillId="0" borderId="18" xfId="1" applyNumberFormat="1" applyFont="1" applyBorder="1" applyAlignment="1" applyProtection="1">
      <alignment vertical="center" wrapText="1"/>
    </xf>
    <xf numFmtId="0" fontId="0" fillId="0" borderId="18" xfId="0" applyFill="1" applyBorder="1" applyAlignment="1" applyProtection="1">
      <alignment vertical="center"/>
    </xf>
    <xf numFmtId="0" fontId="0" fillId="0" borderId="0" xfId="0" applyAlignment="1">
      <alignment vertical="center"/>
    </xf>
    <xf numFmtId="0" fontId="7" fillId="0" borderId="0" xfId="0" applyFont="1"/>
    <xf numFmtId="0" fontId="0" fillId="0" borderId="0" xfId="0" applyAlignment="1">
      <alignment vertical="center"/>
    </xf>
    <xf numFmtId="0" fontId="48" fillId="0" borderId="0" xfId="0" applyFont="1"/>
    <xf numFmtId="0" fontId="49" fillId="0" borderId="0" xfId="0" applyFont="1" applyAlignment="1">
      <alignment horizontal="right" vertical="top"/>
    </xf>
    <xf numFmtId="38" fontId="43" fillId="13" borderId="2" xfId="6" applyFont="1" applyFill="1" applyBorder="1" applyAlignment="1" applyProtection="1">
      <alignment vertical="center" shrinkToFit="1"/>
    </xf>
    <xf numFmtId="49" fontId="5" fillId="3" borderId="18" xfId="1" applyNumberFormat="1" applyFont="1" applyFill="1" applyBorder="1" applyAlignment="1" applyProtection="1">
      <alignment vertical="center" wrapText="1"/>
      <protection locked="0"/>
    </xf>
    <xf numFmtId="38" fontId="43" fillId="13" borderId="2" xfId="6" applyFont="1" applyFill="1" applyBorder="1" applyAlignment="1" applyProtection="1">
      <alignment horizontal="center" vertical="center" shrinkToFit="1"/>
    </xf>
    <xf numFmtId="0" fontId="40" fillId="0" borderId="0" xfId="0" applyFont="1" applyAlignment="1">
      <alignment vertical="center"/>
    </xf>
    <xf numFmtId="0" fontId="7" fillId="0" borderId="0" xfId="0" applyFont="1"/>
    <xf numFmtId="0" fontId="49" fillId="0" borderId="0" xfId="0" applyFont="1" applyAlignment="1">
      <alignment vertical="top"/>
    </xf>
    <xf numFmtId="58" fontId="5" fillId="3" borderId="18" xfId="1" applyNumberFormat="1" applyFont="1" applyFill="1" applyBorder="1" applyAlignment="1" applyProtection="1">
      <alignment vertical="center" wrapText="1"/>
      <protection locked="0"/>
    </xf>
    <xf numFmtId="0" fontId="40" fillId="0" borderId="0" xfId="0" applyFont="1" applyBorder="1" applyProtection="1"/>
    <xf numFmtId="0" fontId="0" fillId="0" borderId="56" xfId="0" applyBorder="1" applyProtection="1"/>
    <xf numFmtId="177" fontId="12" fillId="3" borderId="18" xfId="6" applyNumberFormat="1" applyFont="1" applyFill="1" applyBorder="1" applyAlignment="1" applyProtection="1">
      <alignment vertical="center" wrapText="1"/>
      <protection locked="0"/>
    </xf>
    <xf numFmtId="177" fontId="12" fillId="7" borderId="18" xfId="6" applyNumberFormat="1" applyFont="1" applyFill="1" applyBorder="1" applyAlignment="1" applyProtection="1">
      <alignment vertical="center" wrapText="1"/>
    </xf>
    <xf numFmtId="177" fontId="22" fillId="3" borderId="2" xfId="0" applyNumberFormat="1" applyFont="1" applyFill="1" applyBorder="1" applyAlignment="1" applyProtection="1">
      <alignment vertical="center"/>
      <protection locked="0"/>
    </xf>
    <xf numFmtId="177" fontId="22" fillId="0" borderId="18" xfId="0" applyNumberFormat="1" applyFont="1" applyBorder="1" applyAlignment="1">
      <alignment vertical="center"/>
    </xf>
    <xf numFmtId="177" fontId="22" fillId="3" borderId="18" xfId="0" applyNumberFormat="1" applyFont="1" applyFill="1" applyBorder="1" applyAlignment="1" applyProtection="1">
      <alignment vertical="center"/>
      <protection locked="0"/>
    </xf>
    <xf numFmtId="177" fontId="0" fillId="0" borderId="2" xfId="1" applyNumberFormat="1" applyFont="1" applyFill="1" applyBorder="1" applyAlignment="1" applyProtection="1"/>
    <xf numFmtId="177" fontId="0" fillId="3" borderId="2" xfId="1" applyNumberFormat="1" applyFont="1" applyFill="1" applyBorder="1" applyAlignment="1" applyProtection="1">
      <protection locked="0"/>
    </xf>
    <xf numFmtId="177" fontId="0" fillId="0" borderId="2" xfId="1" applyNumberFormat="1" applyFont="1" applyBorder="1" applyAlignment="1" applyProtection="1"/>
    <xf numFmtId="177" fontId="0" fillId="0" borderId="9" xfId="1" applyNumberFormat="1" applyFont="1" applyBorder="1" applyAlignment="1" applyProtection="1"/>
    <xf numFmtId="177" fontId="5" fillId="3" borderId="18" xfId="1" applyNumberFormat="1" applyFont="1" applyFill="1" applyBorder="1" applyAlignment="1" applyProtection="1">
      <alignment vertical="center"/>
      <protection locked="0"/>
    </xf>
    <xf numFmtId="177" fontId="5" fillId="0" borderId="18" xfId="1" applyNumberFormat="1" applyFont="1" applyBorder="1" applyAlignment="1" applyProtection="1">
      <alignment vertical="center"/>
      <protection locked="0"/>
    </xf>
    <xf numFmtId="177" fontId="8" fillId="0" borderId="1" xfId="1" applyNumberFormat="1" applyFont="1" applyBorder="1" applyAlignment="1" applyProtection="1"/>
    <xf numFmtId="177" fontId="0" fillId="3" borderId="18" xfId="1" applyNumberFormat="1" applyFont="1" applyFill="1" applyBorder="1" applyAlignment="1" applyProtection="1">
      <alignment vertical="center"/>
      <protection locked="0"/>
    </xf>
    <xf numFmtId="177" fontId="0" fillId="3" borderId="65" xfId="1" applyNumberFormat="1" applyFont="1" applyFill="1" applyBorder="1" applyAlignment="1" applyProtection="1">
      <alignment vertical="center"/>
      <protection locked="0"/>
    </xf>
    <xf numFmtId="177" fontId="0" fillId="3" borderId="18" xfId="0" applyNumberFormat="1" applyFill="1" applyBorder="1" applyAlignment="1" applyProtection="1">
      <alignment vertical="center"/>
      <protection locked="0"/>
    </xf>
    <xf numFmtId="177" fontId="0" fillId="0" borderId="18" xfId="1" applyNumberFormat="1" applyFont="1" applyBorder="1" applyAlignment="1">
      <alignment vertical="center"/>
    </xf>
    <xf numFmtId="177" fontId="0" fillId="3" borderId="65" xfId="0" applyNumberFormat="1" applyFill="1" applyBorder="1" applyAlignment="1" applyProtection="1">
      <alignment vertical="center"/>
      <protection locked="0"/>
    </xf>
    <xf numFmtId="177" fontId="0" fillId="0" borderId="65" xfId="1" applyNumberFormat="1" applyFont="1" applyBorder="1" applyAlignment="1">
      <alignment vertical="center"/>
    </xf>
    <xf numFmtId="49" fontId="5" fillId="3" borderId="18" xfId="0" applyNumberFormat="1" applyFont="1" applyFill="1" applyBorder="1" applyAlignment="1" applyProtection="1">
      <alignment vertical="center" wrapText="1"/>
      <protection locked="0"/>
    </xf>
    <xf numFmtId="177" fontId="0" fillId="3" borderId="9" xfId="1" applyNumberFormat="1" applyFont="1" applyFill="1" applyBorder="1" applyAlignment="1" applyProtection="1">
      <protection locked="0"/>
    </xf>
    <xf numFmtId="38" fontId="5" fillId="0" borderId="0" xfId="1" applyFont="1" applyAlignment="1"/>
    <xf numFmtId="38" fontId="5" fillId="0" borderId="0" xfId="1" applyFont="1" applyAlignment="1" applyProtection="1">
      <protection locked="0"/>
    </xf>
    <xf numFmtId="38" fontId="0" fillId="0" borderId="0" xfId="0" applyNumberFormat="1"/>
    <xf numFmtId="0" fontId="51" fillId="0" borderId="0" xfId="0" applyFont="1" applyAlignment="1">
      <alignment horizontal="left" vertical="center"/>
    </xf>
    <xf numFmtId="0" fontId="40" fillId="0" borderId="0" xfId="0" applyFont="1" applyAlignment="1">
      <alignment horizontal="left" vertical="center"/>
    </xf>
    <xf numFmtId="0" fontId="52" fillId="0" borderId="0" xfId="2" applyFont="1" applyAlignment="1">
      <alignment vertical="center"/>
    </xf>
    <xf numFmtId="0" fontId="13" fillId="0" borderId="0" xfId="23" applyFont="1" applyAlignment="1" applyProtection="1">
      <alignment horizontal="left" vertical="center"/>
    </xf>
    <xf numFmtId="0" fontId="13" fillId="0" borderId="26" xfId="23" applyFont="1" applyBorder="1" applyAlignment="1" applyProtection="1">
      <alignment horizontal="center" vertical="center" wrapText="1"/>
    </xf>
    <xf numFmtId="0" fontId="13" fillId="0" borderId="25" xfId="23" applyFont="1" applyBorder="1" applyAlignment="1" applyProtection="1">
      <alignment horizontal="center" vertical="center"/>
    </xf>
    <xf numFmtId="0" fontId="13" fillId="0" borderId="27" xfId="23" applyFont="1" applyBorder="1" applyAlignment="1" applyProtection="1">
      <alignment horizontal="center" vertical="center"/>
    </xf>
    <xf numFmtId="49" fontId="13" fillId="8" borderId="18" xfId="23" applyNumberFormat="1" applyFont="1" applyFill="1" applyBorder="1" applyAlignment="1" applyProtection="1">
      <alignment vertical="center" wrapText="1"/>
      <protection locked="0"/>
    </xf>
    <xf numFmtId="0" fontId="13" fillId="0" borderId="18" xfId="23" applyFont="1" applyBorder="1" applyAlignment="1" applyProtection="1">
      <alignment horizontal="center" vertical="center" wrapText="1" shrinkToFit="1"/>
    </xf>
    <xf numFmtId="0" fontId="13" fillId="0" borderId="18" xfId="23" applyFont="1" applyBorder="1" applyAlignment="1" applyProtection="1">
      <alignment horizontal="center" vertical="center" shrinkToFit="1"/>
    </xf>
    <xf numFmtId="49" fontId="13" fillId="3" borderId="18" xfId="23" applyNumberFormat="1" applyFont="1" applyFill="1" applyBorder="1" applyAlignment="1" applyProtection="1">
      <alignment vertical="center"/>
      <protection locked="0"/>
    </xf>
    <xf numFmtId="49" fontId="13" fillId="3" borderId="26" xfId="23" applyNumberFormat="1" applyFont="1" applyFill="1" applyBorder="1" applyAlignment="1" applyProtection="1">
      <alignment vertical="center"/>
      <protection locked="0"/>
    </xf>
    <xf numFmtId="49" fontId="13" fillId="3" borderId="25" xfId="23" applyNumberFormat="1" applyFont="1" applyFill="1" applyBorder="1" applyAlignment="1" applyProtection="1">
      <alignment vertical="center"/>
      <protection locked="0"/>
    </xf>
    <xf numFmtId="49" fontId="13" fillId="3" borderId="27" xfId="23" applyNumberFormat="1" applyFont="1" applyFill="1" applyBorder="1" applyAlignment="1" applyProtection="1">
      <alignment vertical="center"/>
      <protection locked="0"/>
    </xf>
    <xf numFmtId="0" fontId="13" fillId="0" borderId="26" xfId="23" applyFont="1" applyBorder="1" applyAlignment="1" applyProtection="1">
      <alignment horizontal="center" vertical="center" wrapText="1" shrinkToFit="1"/>
    </xf>
    <xf numFmtId="0" fontId="13" fillId="0" borderId="27" xfId="23" applyFont="1" applyBorder="1" applyAlignment="1" applyProtection="1">
      <alignment horizontal="center" vertical="center" shrinkToFit="1"/>
    </xf>
    <xf numFmtId="49" fontId="13" fillId="8" borderId="18" xfId="23" applyNumberFormat="1" applyFont="1" applyFill="1" applyBorder="1" applyAlignment="1" applyProtection="1">
      <alignment vertical="center"/>
      <protection locked="0"/>
    </xf>
    <xf numFmtId="49" fontId="13" fillId="8" borderId="26" xfId="23" applyNumberFormat="1" applyFont="1" applyFill="1" applyBorder="1" applyAlignment="1" applyProtection="1">
      <alignment vertical="center"/>
      <protection locked="0"/>
    </xf>
    <xf numFmtId="49" fontId="13" fillId="8" borderId="25" xfId="23" applyNumberFormat="1" applyFont="1" applyFill="1" applyBorder="1" applyAlignment="1" applyProtection="1">
      <alignment vertical="center"/>
      <protection locked="0"/>
    </xf>
    <xf numFmtId="49" fontId="13" fillId="8" borderId="27" xfId="23" applyNumberFormat="1" applyFont="1" applyFill="1" applyBorder="1" applyAlignment="1" applyProtection="1">
      <alignment vertical="center"/>
      <protection locked="0"/>
    </xf>
    <xf numFmtId="49" fontId="10" fillId="8" borderId="18" xfId="19" applyNumberFormat="1" applyFont="1" applyFill="1" applyBorder="1" applyAlignment="1" applyProtection="1">
      <alignment vertical="center"/>
      <protection locked="0"/>
    </xf>
    <xf numFmtId="0" fontId="13" fillId="0" borderId="26" xfId="23" applyFont="1" applyBorder="1" applyAlignment="1" applyProtection="1">
      <alignment horizontal="center" vertical="center"/>
    </xf>
    <xf numFmtId="0" fontId="13" fillId="0" borderId="26" xfId="23" applyFont="1" applyBorder="1" applyAlignment="1">
      <alignment horizontal="center" vertical="center" wrapText="1"/>
    </xf>
    <xf numFmtId="0" fontId="13" fillId="0" borderId="25" xfId="23" applyFont="1" applyBorder="1" applyAlignment="1">
      <alignment horizontal="center" vertical="center"/>
    </xf>
    <xf numFmtId="0" fontId="13" fillId="0" borderId="27" xfId="23" applyFont="1" applyBorder="1" applyAlignment="1">
      <alignment horizontal="center" vertical="center"/>
    </xf>
    <xf numFmtId="0" fontId="39" fillId="0" borderId="0" xfId="0" applyFont="1" applyAlignment="1">
      <alignment horizontal="center"/>
    </xf>
    <xf numFmtId="0" fontId="7" fillId="0" borderId="1" xfId="0" applyFont="1" applyBorder="1" applyAlignment="1">
      <alignment horizontal="center"/>
    </xf>
    <xf numFmtId="0" fontId="13" fillId="0" borderId="18" xfId="23" applyFont="1" applyBorder="1" applyAlignment="1">
      <alignment horizontal="center" vertical="center" wrapText="1" shrinkToFit="1"/>
    </xf>
    <xf numFmtId="0" fontId="39" fillId="3" borderId="26" xfId="0" applyFont="1" applyFill="1" applyBorder="1" applyAlignment="1" applyProtection="1">
      <alignment horizontal="center" vertical="center"/>
      <protection locked="0"/>
    </xf>
    <xf numFmtId="0" fontId="39" fillId="3" borderId="25" xfId="0" applyFont="1" applyFill="1" applyBorder="1" applyAlignment="1" applyProtection="1">
      <alignment horizontal="center" vertical="center"/>
      <protection locked="0"/>
    </xf>
    <xf numFmtId="178" fontId="13" fillId="0" borderId="26" xfId="23" applyNumberFormat="1" applyFont="1" applyBorder="1" applyAlignment="1">
      <alignment horizontal="center" vertical="center" wrapText="1"/>
    </xf>
    <xf numFmtId="178" fontId="13" fillId="0" borderId="27" xfId="23" applyNumberFormat="1" applyFont="1" applyBorder="1" applyAlignment="1">
      <alignment horizontal="center" vertical="center"/>
    </xf>
    <xf numFmtId="49" fontId="13" fillId="3" borderId="26" xfId="23" applyNumberFormat="1" applyFont="1" applyFill="1" applyBorder="1" applyAlignment="1" applyProtection="1">
      <alignment horizontal="center" vertical="center"/>
      <protection locked="0"/>
    </xf>
    <xf numFmtId="49" fontId="13" fillId="3" borderId="27" xfId="23" applyNumberFormat="1" applyFont="1" applyFill="1" applyBorder="1" applyAlignment="1" applyProtection="1">
      <alignment horizontal="center" vertical="center"/>
      <protection locked="0"/>
    </xf>
    <xf numFmtId="0" fontId="13" fillId="0" borderId="26" xfId="23" applyFont="1" applyBorder="1" applyAlignment="1" applyProtection="1">
      <alignment horizontal="center" vertical="center" shrinkToFit="1"/>
    </xf>
    <xf numFmtId="0" fontId="30" fillId="0" borderId="18" xfId="23" applyFont="1" applyBorder="1" applyAlignment="1" applyProtection="1">
      <alignment vertical="center" textRotation="255"/>
    </xf>
    <xf numFmtId="38" fontId="8" fillId="0" borderId="0" xfId="0" applyNumberFormat="1" applyFont="1" applyAlignment="1" applyProtection="1">
      <alignment horizontal="center"/>
    </xf>
    <xf numFmtId="49" fontId="7" fillId="0" borderId="0" xfId="0" applyNumberFormat="1" applyFont="1" applyFill="1" applyAlignment="1" applyProtection="1">
      <alignment shrinkToFit="1"/>
    </xf>
    <xf numFmtId="0" fontId="7" fillId="0" borderId="0" xfId="0" applyNumberFormat="1" applyFont="1" applyFill="1" applyAlignment="1" applyProtection="1">
      <alignment shrinkToFit="1"/>
    </xf>
    <xf numFmtId="0" fontId="7" fillId="0" borderId="0" xfId="0" applyFont="1" applyFill="1" applyAlignment="1" applyProtection="1">
      <alignment shrinkToFit="1"/>
    </xf>
    <xf numFmtId="0" fontId="8" fillId="3" borderId="0" xfId="0" applyFont="1" applyFill="1" applyAlignment="1" applyProtection="1">
      <alignment horizontal="distributed"/>
      <protection locked="0"/>
    </xf>
    <xf numFmtId="58" fontId="8" fillId="3" borderId="0" xfId="0" applyNumberFormat="1" applyFont="1" applyFill="1" applyAlignment="1" applyProtection="1">
      <alignment horizontal="distributed"/>
      <protection locked="0"/>
    </xf>
    <xf numFmtId="0" fontId="8" fillId="0" borderId="0" xfId="0" applyFont="1" applyAlignment="1" applyProtection="1">
      <alignment horizontal="center"/>
    </xf>
    <xf numFmtId="0" fontId="0" fillId="0" borderId="0" xfId="0" applyFill="1" applyAlignment="1" applyProtection="1">
      <alignment shrinkToFit="1"/>
    </xf>
    <xf numFmtId="0" fontId="4" fillId="0" borderId="0" xfId="0" applyFont="1" applyAlignment="1" applyProtection="1">
      <alignment horizontal="center" vertical="center"/>
    </xf>
    <xf numFmtId="49" fontId="6" fillId="0"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2" fillId="7" borderId="22" xfId="5" applyFont="1" applyFill="1" applyBorder="1" applyAlignment="1">
      <alignment vertical="center" wrapText="1"/>
    </xf>
    <xf numFmtId="0" fontId="0" fillId="0" borderId="1" xfId="0" applyBorder="1" applyAlignment="1">
      <alignment vertical="center" wrapText="1"/>
    </xf>
    <xf numFmtId="0" fontId="0" fillId="0" borderId="52" xfId="0" applyBorder="1" applyAlignment="1">
      <alignment vertical="center" wrapText="1"/>
    </xf>
    <xf numFmtId="0" fontId="12" fillId="7" borderId="2" xfId="5" applyFont="1" applyFill="1" applyBorder="1" applyAlignment="1">
      <alignment horizontal="center" vertical="center" wrapText="1"/>
    </xf>
    <xf numFmtId="49" fontId="12" fillId="7" borderId="1" xfId="5" applyNumberFormat="1" applyFont="1" applyFill="1" applyBorder="1" applyAlignment="1">
      <alignment horizontal="center" vertical="center" shrinkToFit="1"/>
    </xf>
    <xf numFmtId="0" fontId="12" fillId="7" borderId="1" xfId="5" applyNumberFormat="1" applyFont="1" applyFill="1" applyBorder="1" applyAlignment="1">
      <alignment horizontal="center" vertical="center" shrinkToFit="1"/>
    </xf>
    <xf numFmtId="0" fontId="12" fillId="7" borderId="20" xfId="5" applyFont="1" applyFill="1" applyBorder="1" applyAlignment="1">
      <alignment horizontal="center" vertical="center" wrapText="1"/>
    </xf>
    <xf numFmtId="0" fontId="0" fillId="0" borderId="21" xfId="0" applyBorder="1" applyAlignment="1">
      <alignment horizontal="center" vertical="center" wrapText="1"/>
    </xf>
    <xf numFmtId="0" fontId="0" fillId="0" borderId="51" xfId="0" applyBorder="1" applyAlignment="1">
      <alignment horizontal="center" vertical="center" wrapText="1"/>
    </xf>
    <xf numFmtId="0" fontId="12" fillId="7" borderId="24" xfId="5" applyFont="1" applyFill="1" applyBorder="1" applyAlignment="1">
      <alignment horizontal="center" vertical="center" wrapText="1"/>
    </xf>
    <xf numFmtId="0" fontId="0" fillId="0" borderId="0" xfId="0" applyAlignment="1">
      <alignment horizontal="center" vertical="center" wrapText="1"/>
    </xf>
    <xf numFmtId="0" fontId="0" fillId="0" borderId="61" xfId="0" applyBorder="1" applyAlignment="1">
      <alignment horizontal="center" vertical="center" wrapText="1"/>
    </xf>
    <xf numFmtId="0" fontId="12" fillId="7" borderId="18" xfId="5" applyFont="1" applyFill="1" applyBorder="1" applyAlignment="1">
      <alignment horizontal="center" vertical="center" wrapText="1"/>
    </xf>
    <xf numFmtId="0" fontId="12" fillId="7" borderId="19" xfId="5" applyFont="1" applyFill="1" applyBorder="1" applyAlignment="1">
      <alignment horizontal="center" vertical="center" wrapText="1"/>
    </xf>
    <xf numFmtId="0" fontId="12" fillId="7" borderId="23" xfId="5" applyFont="1" applyFill="1" applyBorder="1" applyAlignment="1">
      <alignment horizontal="center" vertical="center" wrapText="1"/>
    </xf>
    <xf numFmtId="0" fontId="12" fillId="7" borderId="20" xfId="5" applyFont="1" applyFill="1" applyBorder="1" applyAlignment="1">
      <alignment horizontal="center" vertical="center"/>
    </xf>
    <xf numFmtId="0" fontId="12" fillId="7" borderId="21" xfId="5" applyFont="1" applyFill="1" applyBorder="1" applyAlignment="1">
      <alignment horizontal="center" vertical="center"/>
    </xf>
    <xf numFmtId="0" fontId="12" fillId="7" borderId="51" xfId="5" applyFont="1" applyFill="1" applyBorder="1" applyAlignment="1">
      <alignment horizontal="center" vertical="center"/>
    </xf>
    <xf numFmtId="0" fontId="12" fillId="7" borderId="24" xfId="5" applyFont="1" applyFill="1" applyBorder="1" applyAlignment="1">
      <alignment horizontal="center" vertical="center"/>
    </xf>
    <xf numFmtId="0" fontId="12" fillId="7" borderId="0" xfId="5" applyFont="1" applyFill="1" applyAlignment="1">
      <alignment horizontal="center" vertical="center"/>
    </xf>
    <xf numFmtId="0" fontId="12" fillId="7" borderId="61" xfId="5" applyFont="1" applyFill="1" applyBorder="1" applyAlignment="1">
      <alignment horizontal="center" vertical="center"/>
    </xf>
    <xf numFmtId="0" fontId="12" fillId="7" borderId="18" xfId="5" applyFont="1" applyFill="1" applyBorder="1" applyAlignment="1">
      <alignment vertical="center" wrapText="1"/>
    </xf>
    <xf numFmtId="0" fontId="12" fillId="7" borderId="18" xfId="5" applyFont="1" applyFill="1" applyBorder="1" applyAlignment="1">
      <alignment horizontal="center" vertical="center" wrapText="1" shrinkToFit="1"/>
    </xf>
    <xf numFmtId="0" fontId="22"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vertical="center" wrapText="1"/>
    </xf>
    <xf numFmtId="0" fontId="12" fillId="7" borderId="18" xfId="5" applyFont="1" applyFill="1" applyBorder="1" applyAlignment="1">
      <alignment horizontal="center" vertical="center" shrinkToFit="1"/>
    </xf>
    <xf numFmtId="0" fontId="0" fillId="0" borderId="18" xfId="0" applyBorder="1" applyAlignment="1">
      <alignment horizontal="center" vertical="center" wrapText="1"/>
    </xf>
    <xf numFmtId="0" fontId="22" fillId="0" borderId="26" xfId="0" applyFont="1" applyBorder="1" applyAlignment="1">
      <alignment vertical="center"/>
    </xf>
    <xf numFmtId="0" fontId="22" fillId="0" borderId="25" xfId="0" applyFont="1" applyBorder="1" applyAlignment="1">
      <alignment vertical="center"/>
    </xf>
    <xf numFmtId="0" fontId="22" fillId="0" borderId="27" xfId="0" applyFont="1" applyBorder="1" applyAlignment="1">
      <alignment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50" fillId="0" borderId="26" xfId="0" applyFont="1" applyBorder="1" applyAlignment="1">
      <alignment horizontal="left" vertical="center" wrapText="1"/>
    </xf>
    <xf numFmtId="0" fontId="50" fillId="0" borderId="27" xfId="0" applyFont="1" applyBorder="1" applyAlignment="1">
      <alignment horizontal="left" vertical="center" wrapText="1"/>
    </xf>
    <xf numFmtId="0" fontId="22" fillId="3" borderId="26" xfId="0" applyFont="1" applyFill="1" applyBorder="1" applyAlignment="1" applyProtection="1">
      <alignment vertical="center" wrapText="1"/>
      <protection locked="0"/>
    </xf>
    <xf numFmtId="0" fontId="22" fillId="3" borderId="25" xfId="0" applyFont="1" applyFill="1" applyBorder="1" applyAlignment="1" applyProtection="1">
      <alignment vertical="center" wrapText="1"/>
      <protection locked="0"/>
    </xf>
    <xf numFmtId="0" fontId="22" fillId="3" borderId="27" xfId="0" applyFont="1" applyFill="1" applyBorder="1" applyAlignment="1" applyProtection="1">
      <alignment vertical="center" wrapText="1"/>
      <protection locked="0"/>
    </xf>
    <xf numFmtId="0" fontId="12" fillId="7" borderId="20" xfId="5" applyFont="1" applyFill="1" applyBorder="1" applyAlignment="1">
      <alignment vertical="center" wrapText="1"/>
    </xf>
    <xf numFmtId="0" fontId="12" fillId="7" borderId="51" xfId="5" applyFont="1" applyFill="1" applyBorder="1" applyAlignment="1">
      <alignment vertical="center" wrapText="1"/>
    </xf>
    <xf numFmtId="0" fontId="12" fillId="7" borderId="52" xfId="5" applyFont="1" applyFill="1" applyBorder="1" applyAlignment="1">
      <alignment vertical="center" wrapText="1"/>
    </xf>
    <xf numFmtId="0" fontId="12" fillId="7" borderId="20" xfId="5" applyFont="1" applyFill="1" applyBorder="1" applyAlignment="1">
      <alignment horizontal="center" vertical="center" wrapText="1" shrinkToFit="1"/>
    </xf>
    <xf numFmtId="0" fontId="12" fillId="7" borderId="51" xfId="5" applyFont="1" applyFill="1" applyBorder="1" applyAlignment="1">
      <alignment horizontal="center" vertical="center" wrapText="1" shrinkToFit="1"/>
    </xf>
    <xf numFmtId="0" fontId="12" fillId="7" borderId="22" xfId="5" applyFont="1" applyFill="1" applyBorder="1" applyAlignment="1">
      <alignment horizontal="center" vertical="center" wrapText="1" shrinkToFit="1"/>
    </xf>
    <xf numFmtId="0" fontId="12" fillId="7" borderId="52" xfId="5" applyFont="1" applyFill="1" applyBorder="1" applyAlignment="1">
      <alignment horizontal="center" vertical="center" wrapText="1" shrinkToFit="1"/>
    </xf>
    <xf numFmtId="0" fontId="5" fillId="0" borderId="27" xfId="0" applyFont="1" applyBorder="1"/>
    <xf numFmtId="0" fontId="5" fillId="0" borderId="18" xfId="0" applyFont="1" applyBorder="1"/>
    <xf numFmtId="38" fontId="5" fillId="0" borderId="18" xfId="1" applyFont="1" applyBorder="1" applyAlignment="1" applyProtection="1"/>
    <xf numFmtId="49" fontId="43" fillId="0" borderId="1" xfId="5" applyNumberFormat="1" applyFont="1" applyBorder="1" applyAlignment="1">
      <alignment horizontal="center" shrinkToFit="1"/>
    </xf>
    <xf numFmtId="0" fontId="43" fillId="0" borderId="1" xfId="5" applyNumberFormat="1" applyFont="1" applyBorder="1" applyAlignment="1">
      <alignment horizontal="center" shrinkToFit="1"/>
    </xf>
    <xf numFmtId="0" fontId="5" fillId="13" borderId="26" xfId="0" applyFont="1" applyFill="1" applyBorder="1" applyAlignment="1">
      <alignment horizontal="center"/>
    </xf>
    <xf numFmtId="0" fontId="5" fillId="13" borderId="25" xfId="0" applyFont="1" applyFill="1" applyBorder="1" applyAlignment="1">
      <alignment horizontal="center"/>
    </xf>
    <xf numFmtId="0" fontId="5" fillId="13" borderId="27" xfId="0" applyFont="1" applyFill="1" applyBorder="1" applyAlignment="1">
      <alignment horizontal="center"/>
    </xf>
    <xf numFmtId="0" fontId="5" fillId="13" borderId="18" xfId="0" applyFont="1" applyFill="1" applyBorder="1" applyAlignment="1">
      <alignment horizontal="center"/>
    </xf>
    <xf numFmtId="0" fontId="0" fillId="0" borderId="0" xfId="0" applyAlignment="1">
      <alignmen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8" fillId="0" borderId="39" xfId="16" applyFont="1" applyFill="1" applyBorder="1" applyAlignment="1" applyProtection="1">
      <alignment horizontal="center" vertical="center" shrinkToFit="1"/>
    </xf>
    <xf numFmtId="0" fontId="28" fillId="0" borderId="42" xfId="16" applyFont="1" applyFill="1" applyBorder="1" applyAlignment="1" applyProtection="1">
      <alignment horizontal="center" vertical="center" shrinkToFit="1"/>
    </xf>
    <xf numFmtId="0" fontId="28" fillId="0" borderId="48" xfId="16" applyFont="1" applyFill="1" applyBorder="1" applyAlignment="1" applyProtection="1">
      <alignment horizontal="center" vertical="center" shrinkToFit="1"/>
    </xf>
    <xf numFmtId="38" fontId="29" fillId="0" borderId="42" xfId="16" applyNumberFormat="1" applyFont="1" applyFill="1" applyBorder="1" applyAlignment="1" applyProtection="1">
      <alignment horizontal="right" vertical="center" shrinkToFit="1"/>
    </xf>
    <xf numFmtId="0" fontId="27" fillId="0" borderId="0" xfId="16" applyFont="1" applyFill="1" applyAlignment="1" applyProtection="1">
      <alignment horizontal="right" vertical="center" shrinkToFit="1"/>
    </xf>
    <xf numFmtId="0" fontId="27" fillId="0" borderId="0" xfId="16" applyFont="1" applyFill="1" applyAlignment="1" applyProtection="1">
      <alignment horizontal="left" vertical="center" shrinkToFit="1"/>
    </xf>
    <xf numFmtId="49" fontId="27" fillId="0" borderId="0" xfId="20" applyNumberFormat="1" applyFont="1" applyFill="1" applyAlignment="1" applyProtection="1">
      <alignment vertical="center" shrinkToFit="1"/>
    </xf>
    <xf numFmtId="0" fontId="25" fillId="0" borderId="33" xfId="16" applyFont="1" applyFill="1" applyBorder="1" applyAlignment="1" applyProtection="1">
      <alignment horizontal="center" vertical="center" shrinkToFit="1"/>
    </xf>
    <xf numFmtId="0" fontId="25" fillId="0" borderId="34" xfId="16" applyFont="1" applyFill="1" applyBorder="1" applyAlignment="1" applyProtection="1">
      <alignment horizontal="center" vertical="center" shrinkToFit="1"/>
    </xf>
    <xf numFmtId="0" fontId="25" fillId="0" borderId="44" xfId="16" applyFont="1" applyFill="1" applyBorder="1" applyAlignment="1" applyProtection="1">
      <alignment horizontal="center" vertical="center" shrinkToFit="1"/>
    </xf>
    <xf numFmtId="38" fontId="29" fillId="0" borderId="34" xfId="16" applyNumberFormat="1" applyFont="1" applyFill="1" applyBorder="1" applyAlignment="1" applyProtection="1">
      <alignment horizontal="righ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58"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xf>
    <xf numFmtId="49" fontId="27" fillId="0" borderId="0" xfId="20" applyNumberFormat="1" applyFont="1" applyFill="1" applyAlignment="1" applyProtection="1">
      <alignment horizontal="left" vertical="center" shrinkToFit="1"/>
    </xf>
    <xf numFmtId="0" fontId="26" fillId="0" borderId="0" xfId="16" applyFont="1" applyFill="1" applyAlignment="1" applyProtection="1">
      <alignment vertical="center"/>
    </xf>
    <xf numFmtId="0" fontId="26" fillId="0" borderId="41" xfId="16" applyFont="1" applyFill="1" applyBorder="1" applyAlignment="1" applyProtection="1">
      <alignment horizontal="right" vertical="center" wrapText="1"/>
    </xf>
    <xf numFmtId="0" fontId="26" fillId="0" borderId="41" xfId="16" applyFont="1" applyFill="1" applyBorder="1" applyAlignment="1" applyProtection="1">
      <alignment horizontal="right" vertical="center"/>
    </xf>
    <xf numFmtId="0" fontId="28" fillId="0" borderId="37" xfId="16" applyFont="1" applyFill="1" applyBorder="1" applyAlignment="1" applyProtection="1">
      <alignment horizontal="left" vertical="center" shrinkToFit="1"/>
    </xf>
    <xf numFmtId="0" fontId="28" fillId="0" borderId="38" xfId="16" applyFont="1" applyFill="1" applyBorder="1" applyAlignment="1" applyProtection="1">
      <alignment horizontal="left" vertical="center" shrinkToFit="1"/>
    </xf>
    <xf numFmtId="0" fontId="28" fillId="0" borderId="46" xfId="16" applyFont="1" applyFill="1" applyBorder="1" applyAlignment="1" applyProtection="1">
      <alignment horizontal="left" vertical="center" shrinkToFit="1"/>
    </xf>
    <xf numFmtId="176" fontId="29" fillId="0" borderId="38" xfId="16" applyNumberFormat="1" applyFont="1" applyFill="1" applyBorder="1" applyAlignment="1" applyProtection="1">
      <alignment horizontal="right" vertical="center" shrinkToFit="1"/>
    </xf>
    <xf numFmtId="0" fontId="28" fillId="0" borderId="30" xfId="16" applyFont="1" applyFill="1" applyBorder="1" applyAlignment="1" applyProtection="1">
      <alignment horizontal="center" vertical="center" shrinkToFit="1"/>
    </xf>
    <xf numFmtId="0" fontId="28" fillId="0" borderId="25" xfId="16" applyFont="1" applyFill="1" applyBorder="1" applyAlignment="1" applyProtection="1">
      <alignment horizontal="center" vertical="center" shrinkToFit="1"/>
    </xf>
    <xf numFmtId="0" fontId="28" fillId="0" borderId="27" xfId="16" applyFont="1" applyFill="1" applyBorder="1" applyAlignment="1" applyProtection="1">
      <alignment horizontal="center" vertical="center" shrinkToFit="1"/>
    </xf>
    <xf numFmtId="0" fontId="26" fillId="0" borderId="25" xfId="16" applyFont="1" applyFill="1" applyBorder="1" applyAlignment="1" applyProtection="1">
      <alignment horizontal="right" vertical="center" shrinkToFit="1"/>
    </xf>
    <xf numFmtId="0" fontId="28" fillId="0" borderId="30" xfId="16" applyFont="1" applyFill="1" applyBorder="1" applyAlignment="1" applyProtection="1">
      <alignment horizontal="left" vertical="center" shrinkToFit="1"/>
    </xf>
    <xf numFmtId="0" fontId="28" fillId="0" borderId="25" xfId="16" applyFont="1" applyFill="1" applyBorder="1" applyAlignment="1" applyProtection="1">
      <alignment horizontal="left" vertical="center" shrinkToFit="1"/>
    </xf>
    <xf numFmtId="0" fontId="28" fillId="0" borderId="27" xfId="16" applyFont="1" applyFill="1" applyBorder="1" applyAlignment="1" applyProtection="1">
      <alignment horizontal="left" vertical="center" shrinkToFit="1"/>
    </xf>
    <xf numFmtId="179" fontId="29" fillId="0" borderId="42" xfId="16" applyNumberFormat="1" applyFont="1" applyFill="1" applyBorder="1" applyAlignment="1" applyProtection="1">
      <alignment horizontal="right" vertical="center" shrinkToFit="1"/>
    </xf>
    <xf numFmtId="0" fontId="34" fillId="0" borderId="28" xfId="16" applyFont="1" applyFill="1" applyBorder="1" applyAlignment="1" applyProtection="1">
      <alignment horizontal="center" vertical="center"/>
    </xf>
    <xf numFmtId="0" fontId="10" fillId="0" borderId="0" xfId="16" applyNumberFormat="1" applyFont="1" applyFill="1" applyAlignment="1" applyProtection="1">
      <alignment shrinkToFit="1"/>
    </xf>
    <xf numFmtId="0" fontId="24" fillId="7" borderId="0" xfId="16" applyFont="1" applyFill="1" applyBorder="1" applyAlignment="1" applyProtection="1">
      <alignment horizontal="lef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26" fillId="0" borderId="33" xfId="16" applyFont="1" applyFill="1" applyBorder="1" applyAlignment="1" applyProtection="1">
      <alignment horizontal="center" vertical="center" shrinkToFit="1"/>
    </xf>
    <xf numFmtId="0" fontId="26" fillId="0" borderId="34" xfId="16" applyFont="1" applyFill="1" applyBorder="1" applyAlignment="1" applyProtection="1">
      <alignment horizontal="center" vertical="center" shrinkToFit="1"/>
    </xf>
    <xf numFmtId="0" fontId="26" fillId="0" borderId="44" xfId="16" applyFont="1" applyFill="1" applyBorder="1" applyAlignment="1" applyProtection="1">
      <alignment horizontal="center" vertical="center" shrinkToFit="1"/>
    </xf>
    <xf numFmtId="0" fontId="26" fillId="0" borderId="45" xfId="16" applyFont="1" applyFill="1" applyBorder="1" applyAlignment="1" applyProtection="1">
      <alignment horizontal="center" vertical="center" shrinkToFit="1"/>
    </xf>
    <xf numFmtId="0" fontId="26" fillId="0" borderId="35" xfId="16" applyFont="1" applyFill="1" applyBorder="1" applyAlignment="1" applyProtection="1">
      <alignment horizontal="center" vertical="center" shrinkToFit="1"/>
    </xf>
    <xf numFmtId="49" fontId="12" fillId="7" borderId="1" xfId="5" applyNumberFormat="1" applyFont="1" applyFill="1" applyBorder="1" applyAlignment="1" applyProtection="1">
      <alignment horizontal="center" vertical="center" shrinkToFit="1"/>
    </xf>
    <xf numFmtId="0" fontId="12" fillId="7" borderId="1" xfId="5" applyFont="1" applyFill="1" applyBorder="1" applyAlignment="1" applyProtection="1">
      <alignment horizontal="center" vertical="center" shrinkToFit="1"/>
    </xf>
    <xf numFmtId="0" fontId="28" fillId="0" borderId="37" xfId="16" applyFont="1" applyFill="1" applyBorder="1" applyAlignment="1" applyProtection="1">
      <alignment vertical="center" wrapText="1" shrinkToFit="1"/>
    </xf>
    <xf numFmtId="0" fontId="28" fillId="0" borderId="38" xfId="16" applyFont="1" applyFill="1" applyBorder="1" applyAlignment="1" applyProtection="1">
      <alignment vertical="center" wrapText="1" shrinkToFit="1"/>
    </xf>
    <xf numFmtId="0" fontId="28" fillId="0" borderId="46" xfId="16" applyFont="1" applyFill="1" applyBorder="1" applyAlignment="1" applyProtection="1">
      <alignment vertical="center" wrapText="1" shrinkToFit="1"/>
    </xf>
    <xf numFmtId="179" fontId="29" fillId="0" borderId="38" xfId="16" applyNumberFormat="1" applyFont="1" applyFill="1" applyBorder="1" applyAlignment="1" applyProtection="1">
      <alignment horizontal="right" vertical="center" shrinkToFit="1"/>
    </xf>
    <xf numFmtId="176" fontId="29" fillId="0" borderId="25" xfId="16" applyNumberFormat="1" applyFont="1" applyFill="1" applyBorder="1" applyAlignment="1" applyProtection="1">
      <alignment horizontal="right" vertical="center" shrinkToFit="1"/>
    </xf>
    <xf numFmtId="0" fontId="7" fillId="0" borderId="0" xfId="0" applyFont="1"/>
    <xf numFmtId="0" fontId="8" fillId="0" borderId="18" xfId="0" applyFont="1" applyBorder="1" applyAlignment="1" applyProtection="1">
      <alignment horizontal="center" vertical="center" wrapText="1"/>
    </xf>
    <xf numFmtId="0" fontId="8" fillId="3" borderId="18" xfId="0" applyFont="1" applyFill="1" applyBorder="1" applyAlignment="1" applyProtection="1">
      <alignment horizontal="left" vertical="center" wrapText="1"/>
      <protection locked="0"/>
    </xf>
    <xf numFmtId="0" fontId="7" fillId="0" borderId="0" xfId="0" applyFont="1" applyAlignment="1" applyProtection="1">
      <alignment vertical="top" wrapText="1"/>
    </xf>
    <xf numFmtId="0" fontId="7" fillId="3" borderId="20" xfId="0" applyFont="1" applyFill="1" applyBorder="1" applyAlignment="1" applyProtection="1">
      <alignment vertical="center" wrapText="1"/>
      <protection locked="0"/>
    </xf>
    <xf numFmtId="0" fontId="7" fillId="3" borderId="21" xfId="0" applyFont="1" applyFill="1" applyBorder="1" applyAlignment="1" applyProtection="1">
      <alignment vertical="center" wrapText="1"/>
      <protection locked="0"/>
    </xf>
    <xf numFmtId="0" fontId="7" fillId="3" borderId="51" xfId="0" applyFont="1" applyFill="1" applyBorder="1" applyAlignment="1" applyProtection="1">
      <alignment vertical="center" wrapText="1"/>
      <protection locked="0"/>
    </xf>
    <xf numFmtId="0" fontId="7" fillId="3" borderId="22" xfId="0" applyFont="1" applyFill="1" applyBorder="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7" fillId="3" borderId="52" xfId="0" applyFont="1" applyFill="1" applyBorder="1" applyAlignment="1" applyProtection="1">
      <alignment vertical="center" wrapText="1"/>
      <protection locked="0"/>
    </xf>
    <xf numFmtId="180" fontId="8" fillId="3" borderId="20" xfId="0" applyNumberFormat="1" applyFont="1" applyFill="1" applyBorder="1" applyAlignment="1" applyProtection="1">
      <alignment horizontal="right" vertical="center"/>
      <protection locked="0"/>
    </xf>
    <xf numFmtId="180" fontId="8" fillId="3" borderId="21" xfId="0" applyNumberFormat="1" applyFont="1" applyFill="1" applyBorder="1" applyAlignment="1" applyProtection="1">
      <alignment horizontal="right" vertical="center"/>
      <protection locked="0"/>
    </xf>
    <xf numFmtId="180" fontId="8" fillId="3" borderId="51" xfId="0" applyNumberFormat="1" applyFont="1" applyFill="1" applyBorder="1" applyAlignment="1" applyProtection="1">
      <alignment horizontal="right" vertical="center"/>
      <protection locked="0"/>
    </xf>
    <xf numFmtId="180" fontId="8" fillId="3" borderId="22" xfId="0" applyNumberFormat="1" applyFont="1" applyFill="1" applyBorder="1" applyAlignment="1" applyProtection="1">
      <alignment horizontal="right" vertical="center"/>
      <protection locked="0"/>
    </xf>
    <xf numFmtId="180" fontId="8" fillId="3" borderId="1" xfId="0" applyNumberFormat="1" applyFont="1" applyFill="1" applyBorder="1" applyAlignment="1" applyProtection="1">
      <alignment horizontal="right" vertical="center"/>
      <protection locked="0"/>
    </xf>
    <xf numFmtId="180" fontId="8" fillId="3" borderId="52" xfId="0" applyNumberFormat="1" applyFont="1" applyFill="1" applyBorder="1" applyAlignment="1" applyProtection="1">
      <alignment horizontal="right" vertical="center"/>
      <protection locked="0"/>
    </xf>
    <xf numFmtId="0" fontId="8" fillId="3" borderId="20"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51" xfId="0" applyFont="1" applyFill="1" applyBorder="1" applyAlignment="1" applyProtection="1">
      <alignment horizontal="left" vertical="center" wrapText="1"/>
      <protection locked="0"/>
    </xf>
    <xf numFmtId="0" fontId="8" fillId="3" borderId="24"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61" xfId="0" applyFont="1" applyFill="1" applyBorder="1" applyAlignment="1" applyProtection="1">
      <alignment horizontal="left" vertical="center" wrapText="1"/>
      <protection locked="0"/>
    </xf>
    <xf numFmtId="0" fontId="8" fillId="3" borderId="22"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52" xfId="0" applyFont="1" applyFill="1" applyBorder="1" applyAlignment="1" applyProtection="1">
      <alignment horizontal="left" vertical="center" wrapText="1"/>
      <protection locked="0"/>
    </xf>
    <xf numFmtId="0" fontId="40" fillId="7" borderId="0" xfId="0" applyFont="1" applyFill="1" applyBorder="1" applyAlignment="1" applyProtection="1">
      <alignment vertical="top" wrapText="1"/>
    </xf>
    <xf numFmtId="0" fontId="7" fillId="0" borderId="0" xfId="0" applyFont="1" applyAlignment="1" applyProtection="1">
      <alignment horizontal="center"/>
    </xf>
    <xf numFmtId="0" fontId="7" fillId="3" borderId="0" xfId="0" applyFont="1" applyFill="1" applyAlignment="1" applyProtection="1">
      <alignment horizontal="left" vertical="top" wrapText="1"/>
      <protection locked="0"/>
    </xf>
    <xf numFmtId="176" fontId="8" fillId="0" borderId="0" xfId="0" applyNumberFormat="1" applyFont="1" applyAlignment="1" applyProtection="1">
      <alignment horizontal="right"/>
    </xf>
    <xf numFmtId="177" fontId="8" fillId="3" borderId="0" xfId="0" applyNumberFormat="1" applyFont="1" applyFill="1" applyAlignment="1" applyProtection="1">
      <alignment horizontal="right"/>
      <protection locked="0"/>
    </xf>
    <xf numFmtId="0" fontId="0" fillId="0" borderId="0" xfId="0" applyNumberFormat="1" applyFill="1" applyAlignment="1" applyProtection="1">
      <alignment shrinkToFit="1"/>
    </xf>
    <xf numFmtId="0" fontId="22" fillId="3" borderId="26" xfId="0" applyFont="1" applyFill="1" applyBorder="1" applyAlignment="1" applyProtection="1">
      <alignment horizontal="left" vertical="center" wrapText="1"/>
      <protection locked="0"/>
    </xf>
    <xf numFmtId="0" fontId="22" fillId="3" borderId="25" xfId="0" applyFont="1" applyFill="1" applyBorder="1" applyAlignment="1" applyProtection="1">
      <alignment horizontal="left" vertical="center" wrapText="1"/>
      <protection locked="0"/>
    </xf>
    <xf numFmtId="0" fontId="22" fillId="3" borderId="27" xfId="0" applyFont="1" applyFill="1" applyBorder="1" applyAlignment="1" applyProtection="1">
      <alignment horizontal="left" vertical="center" wrapText="1"/>
      <protection locked="0"/>
    </xf>
    <xf numFmtId="177" fontId="5" fillId="0" borderId="18" xfId="1" applyNumberFormat="1" applyFont="1" applyBorder="1" applyAlignment="1" applyProtection="1"/>
    <xf numFmtId="49" fontId="7" fillId="3" borderId="20" xfId="0" applyNumberFormat="1" applyFont="1" applyFill="1" applyBorder="1" applyAlignment="1" applyProtection="1">
      <alignment vertical="center" wrapText="1"/>
      <protection locked="0"/>
    </xf>
    <xf numFmtId="49" fontId="7" fillId="3" borderId="21" xfId="0" applyNumberFormat="1" applyFont="1" applyFill="1" applyBorder="1" applyAlignment="1" applyProtection="1">
      <alignment vertical="center" wrapText="1"/>
      <protection locked="0"/>
    </xf>
    <xf numFmtId="49" fontId="7" fillId="3" borderId="51" xfId="0" applyNumberFormat="1" applyFont="1" applyFill="1" applyBorder="1" applyAlignment="1" applyProtection="1">
      <alignment vertical="center" wrapText="1"/>
      <protection locked="0"/>
    </xf>
    <xf numFmtId="49" fontId="7" fillId="3" borderId="22" xfId="0" applyNumberFormat="1" applyFont="1" applyFill="1" applyBorder="1" applyAlignment="1" applyProtection="1">
      <alignment vertical="center" wrapText="1"/>
      <protection locked="0"/>
    </xf>
    <xf numFmtId="49" fontId="7" fillId="3" borderId="1" xfId="0" applyNumberFormat="1" applyFont="1" applyFill="1" applyBorder="1" applyAlignment="1" applyProtection="1">
      <alignment vertical="center" wrapText="1"/>
      <protection locked="0"/>
    </xf>
    <xf numFmtId="49" fontId="7" fillId="3" borderId="52" xfId="0" applyNumberFormat="1" applyFont="1" applyFill="1" applyBorder="1" applyAlignment="1" applyProtection="1">
      <alignment vertical="center" wrapText="1"/>
      <protection locked="0"/>
    </xf>
    <xf numFmtId="177" fontId="8" fillId="3" borderId="20" xfId="0" applyNumberFormat="1" applyFont="1" applyFill="1" applyBorder="1" applyAlignment="1" applyProtection="1">
      <alignment horizontal="right" vertical="center"/>
      <protection locked="0"/>
    </xf>
    <xf numFmtId="177" fontId="8" fillId="3" borderId="21" xfId="0" applyNumberFormat="1" applyFont="1" applyFill="1" applyBorder="1" applyAlignment="1" applyProtection="1">
      <alignment horizontal="right" vertical="center"/>
      <protection locked="0"/>
    </xf>
    <xf numFmtId="177" fontId="8" fillId="3" borderId="51" xfId="0" applyNumberFormat="1" applyFont="1" applyFill="1" applyBorder="1" applyAlignment="1" applyProtection="1">
      <alignment horizontal="right" vertical="center"/>
      <protection locked="0"/>
    </xf>
    <xf numFmtId="177" fontId="8" fillId="3" borderId="22" xfId="0" applyNumberFormat="1" applyFont="1" applyFill="1" applyBorder="1" applyAlignment="1" applyProtection="1">
      <alignment horizontal="right" vertical="center"/>
      <protection locked="0"/>
    </xf>
    <xf numFmtId="177" fontId="8" fillId="3" borderId="1" xfId="0" applyNumberFormat="1" applyFont="1" applyFill="1" applyBorder="1" applyAlignment="1" applyProtection="1">
      <alignment horizontal="right" vertical="center"/>
      <protection locked="0"/>
    </xf>
    <xf numFmtId="177" fontId="8" fillId="3" borderId="52" xfId="0" applyNumberFormat="1" applyFont="1" applyFill="1" applyBorder="1" applyAlignment="1" applyProtection="1">
      <alignment horizontal="right" vertical="center"/>
      <protection locked="0"/>
    </xf>
    <xf numFmtId="49" fontId="8" fillId="3" borderId="20" xfId="0" applyNumberFormat="1" applyFont="1" applyFill="1" applyBorder="1" applyAlignment="1" applyProtection="1">
      <alignment horizontal="left" vertical="center" wrapText="1"/>
      <protection locked="0"/>
    </xf>
    <xf numFmtId="49" fontId="8" fillId="3" borderId="21" xfId="0" applyNumberFormat="1" applyFont="1" applyFill="1" applyBorder="1" applyAlignment="1" applyProtection="1">
      <alignment horizontal="left" vertical="center" wrapText="1"/>
      <protection locked="0"/>
    </xf>
    <xf numFmtId="49" fontId="8" fillId="3" borderId="51"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61"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49" fontId="8" fillId="3" borderId="52" xfId="0" applyNumberFormat="1" applyFont="1" applyFill="1" applyBorder="1" applyAlignment="1" applyProtection="1">
      <alignment horizontal="left" vertical="center" wrapText="1"/>
      <protection locked="0"/>
    </xf>
    <xf numFmtId="0" fontId="7" fillId="3" borderId="0" xfId="0" applyFont="1" applyFill="1" applyAlignment="1" applyProtection="1">
      <alignment vertical="top" shrinkToFit="1"/>
      <protection locked="0"/>
    </xf>
    <xf numFmtId="0" fontId="7" fillId="3" borderId="0" xfId="0" applyFont="1" applyFill="1" applyAlignment="1" applyProtection="1">
      <alignment vertical="top" wrapText="1"/>
      <protection locked="0"/>
    </xf>
    <xf numFmtId="49" fontId="7" fillId="3" borderId="0" xfId="0" applyNumberFormat="1" applyFont="1" applyFill="1" applyAlignment="1" applyProtection="1">
      <alignment horizontal="center" vertical="top" shrinkToFit="1"/>
      <protection locked="0"/>
    </xf>
    <xf numFmtId="49" fontId="7" fillId="0" borderId="0" xfId="0" applyNumberFormat="1" applyFont="1" applyAlignment="1">
      <alignment shrinkToFit="1"/>
    </xf>
    <xf numFmtId="0" fontId="7" fillId="0" borderId="0" xfId="0" applyNumberFormat="1" applyFont="1" applyAlignment="1">
      <alignment shrinkToFit="1"/>
    </xf>
    <xf numFmtId="0" fontId="36" fillId="0" borderId="0" xfId="0" applyFont="1" applyAlignment="1" applyProtection="1">
      <alignment horizontal="center" vertical="center"/>
    </xf>
    <xf numFmtId="177" fontId="38" fillId="3" borderId="0" xfId="1" applyNumberFormat="1" applyFont="1" applyFill="1" applyAlignment="1" applyProtection="1">
      <alignment horizontal="right"/>
      <protection locked="0"/>
    </xf>
    <xf numFmtId="0" fontId="7" fillId="0" borderId="0" xfId="0" applyFont="1" applyAlignment="1" applyProtection="1">
      <alignment horizontal="left" vertical="top" wrapText="1"/>
    </xf>
    <xf numFmtId="0" fontId="7" fillId="0" borderId="18" xfId="0" applyFont="1" applyBorder="1" applyAlignment="1" applyProtection="1">
      <alignment horizontal="left" wrapText="1"/>
    </xf>
    <xf numFmtId="0" fontId="7" fillId="0" borderId="18" xfId="0" applyFont="1" applyBorder="1" applyAlignment="1" applyProtection="1">
      <alignment horizontal="left"/>
    </xf>
    <xf numFmtId="0" fontId="7" fillId="0" borderId="20" xfId="0" applyFont="1" applyFill="1" applyBorder="1" applyAlignment="1" applyProtection="1">
      <alignment horizontal="center" shrinkToFit="1"/>
    </xf>
    <xf numFmtId="0" fontId="7" fillId="0" borderId="21" xfId="0" applyFont="1" applyFill="1" applyBorder="1" applyAlignment="1" applyProtection="1">
      <alignment horizontal="center" shrinkToFit="1"/>
    </xf>
    <xf numFmtId="0" fontId="7" fillId="0" borderId="51" xfId="0" applyFont="1" applyFill="1" applyBorder="1" applyAlignment="1" applyProtection="1">
      <alignment horizontal="center" shrinkToFit="1"/>
    </xf>
    <xf numFmtId="0" fontId="7" fillId="0" borderId="22" xfId="0"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7" fillId="0" borderId="52" xfId="0" applyFont="1" applyFill="1" applyBorder="1" applyAlignment="1" applyProtection="1">
      <alignment horizontal="center" shrinkToFit="1"/>
    </xf>
    <xf numFmtId="49" fontId="7" fillId="0" borderId="21" xfId="0" applyNumberFormat="1" applyFont="1" applyFill="1" applyBorder="1" applyAlignment="1" applyProtection="1">
      <alignment horizontal="center" shrinkToFit="1"/>
    </xf>
    <xf numFmtId="49" fontId="7" fillId="0" borderId="22" xfId="0" applyNumberFormat="1" applyFont="1" applyFill="1" applyBorder="1" applyAlignment="1" applyProtection="1">
      <alignment horizontal="center" shrinkToFit="1"/>
    </xf>
    <xf numFmtId="0" fontId="7" fillId="0" borderId="21"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8" xfId="0" applyFont="1" applyBorder="1" applyAlignment="1" applyProtection="1">
      <alignment horizontal="left" vertical="center"/>
    </xf>
    <xf numFmtId="0" fontId="12" fillId="7" borderId="0" xfId="5" applyFont="1" applyFill="1" applyAlignment="1">
      <alignment vertical="center" shrinkToFit="1"/>
    </xf>
    <xf numFmtId="49" fontId="22" fillId="3" borderId="26" xfId="0" applyNumberFormat="1" applyFont="1" applyFill="1" applyBorder="1" applyAlignment="1" applyProtection="1">
      <alignment vertical="center" wrapText="1"/>
      <protection locked="0"/>
    </xf>
    <xf numFmtId="49" fontId="22" fillId="3" borderId="25" xfId="0" applyNumberFormat="1" applyFont="1" applyFill="1" applyBorder="1" applyAlignment="1" applyProtection="1">
      <alignment vertical="center" wrapText="1"/>
      <protection locked="0"/>
    </xf>
    <xf numFmtId="49" fontId="22" fillId="3" borderId="27" xfId="0" applyNumberFormat="1" applyFont="1" applyFill="1" applyBorder="1" applyAlignment="1" applyProtection="1">
      <alignment vertical="center" wrapText="1"/>
      <protection locked="0"/>
    </xf>
    <xf numFmtId="177" fontId="8" fillId="3" borderId="0" xfId="0" applyNumberFormat="1" applyFont="1" applyFill="1" applyAlignment="1" applyProtection="1">
      <alignment horizontal="center"/>
      <protection locked="0"/>
    </xf>
  </cellXfs>
  <cellStyles count="29">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6 3" xfId="28" xr:uid="{5AE3F392-CDD4-4FB2-810C-4B1168FABB6B}"/>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66675</xdr:colOff>
      <xdr:row>0</xdr:row>
      <xdr:rowOff>19050</xdr:rowOff>
    </xdr:from>
    <xdr:to>
      <xdr:col>21</xdr:col>
      <xdr:colOff>165735</xdr:colOff>
      <xdr:row>4</xdr:row>
      <xdr:rowOff>400050</xdr:rowOff>
    </xdr:to>
    <xdr:sp macro="" textlink="">
      <xdr:nvSpPr>
        <xdr:cNvPr id="2" name="正方形/長方形 1">
          <a:extLst>
            <a:ext uri="{FF2B5EF4-FFF2-40B4-BE49-F238E27FC236}">
              <a16:creationId xmlns:a16="http://schemas.microsoft.com/office/drawing/2014/main" id="{8EBA4321-785A-401B-A961-95A5A3B75891}"/>
            </a:ext>
          </a:extLst>
        </xdr:cNvPr>
        <xdr:cNvSpPr/>
      </xdr:nvSpPr>
      <xdr:spPr>
        <a:xfrm>
          <a:off x="6229350" y="19050"/>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342900</xdr:colOff>
      <xdr:row>16</xdr:row>
      <xdr:rowOff>257175</xdr:rowOff>
    </xdr:from>
    <xdr:to>
      <xdr:col>21</xdr:col>
      <xdr:colOff>552450</xdr:colOff>
      <xdr:row>19</xdr:row>
      <xdr:rowOff>371475</xdr:rowOff>
    </xdr:to>
    <xdr:sp macro="" textlink="">
      <xdr:nvSpPr>
        <xdr:cNvPr id="3" name="吹き出し: 四角形 2">
          <a:extLst>
            <a:ext uri="{FF2B5EF4-FFF2-40B4-BE49-F238E27FC236}">
              <a16:creationId xmlns:a16="http://schemas.microsoft.com/office/drawing/2014/main" id="{E6FB5B12-DA5C-4051-9478-5C6558CCC705}"/>
            </a:ext>
          </a:extLst>
        </xdr:cNvPr>
        <xdr:cNvSpPr/>
      </xdr:nvSpPr>
      <xdr:spPr>
        <a:xfrm>
          <a:off x="6505575" y="6838950"/>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142875</xdr:colOff>
      <xdr:row>3</xdr:row>
      <xdr:rowOff>38100</xdr:rowOff>
    </xdr:from>
    <xdr:to>
      <xdr:col>51</xdr:col>
      <xdr:colOff>0</xdr:colOff>
      <xdr:row>6</xdr:row>
      <xdr:rowOff>200025</xdr:rowOff>
    </xdr:to>
    <xdr:sp macro="" textlink="">
      <xdr:nvSpPr>
        <xdr:cNvPr id="2" name="正方形/長方形 1">
          <a:extLst>
            <a:ext uri="{FF2B5EF4-FFF2-40B4-BE49-F238E27FC236}">
              <a16:creationId xmlns:a16="http://schemas.microsoft.com/office/drawing/2014/main" id="{D7DABB9B-449E-4047-87E9-A45E692B921B}"/>
            </a:ext>
          </a:extLst>
        </xdr:cNvPr>
        <xdr:cNvSpPr/>
      </xdr:nvSpPr>
      <xdr:spPr>
        <a:xfrm>
          <a:off x="6057900" y="781050"/>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142875</xdr:colOff>
      <xdr:row>11</xdr:row>
      <xdr:rowOff>161924</xdr:rowOff>
    </xdr:from>
    <xdr:to>
      <xdr:col>36</xdr:col>
      <xdr:colOff>171450</xdr:colOff>
      <xdr:row>30</xdr:row>
      <xdr:rowOff>142875</xdr:rowOff>
    </xdr:to>
    <xdr:sp macro="" textlink="">
      <xdr:nvSpPr>
        <xdr:cNvPr id="3" name="正方形/長方形 2">
          <a:extLst>
            <a:ext uri="{FF2B5EF4-FFF2-40B4-BE49-F238E27FC236}">
              <a16:creationId xmlns:a16="http://schemas.microsoft.com/office/drawing/2014/main" id="{B92A00CC-2F22-4F72-82D5-4B20A9DA59DC}"/>
            </a:ext>
          </a:extLst>
        </xdr:cNvPr>
        <xdr:cNvSpPr/>
      </xdr:nvSpPr>
      <xdr:spPr>
        <a:xfrm>
          <a:off x="6057900" y="2886074"/>
          <a:ext cx="3371850" cy="4686301"/>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endParaRPr kumimoji="1" lang="en-US" altLang="ja-JP" sz="1200" b="1">
            <a:solidFill>
              <a:srgbClr val="FF0000"/>
            </a:solidFill>
          </a:endParaRPr>
        </a:p>
        <a:p>
          <a:pPr algn="l"/>
          <a:r>
            <a:rPr kumimoji="1" lang="ja-JP" altLang="en-US" sz="1200" b="1">
              <a:solidFill>
                <a:srgbClr val="FF0000"/>
              </a:solidFill>
            </a:rPr>
            <a:t>・個人防護具積算（別紙２－２附表）</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171450</xdr:colOff>
      <xdr:row>7</xdr:row>
      <xdr:rowOff>142875</xdr:rowOff>
    </xdr:from>
    <xdr:to>
      <xdr:col>51</xdr:col>
      <xdr:colOff>28575</xdr:colOff>
      <xdr:row>11</xdr:row>
      <xdr:rowOff>19050</xdr:rowOff>
    </xdr:to>
    <xdr:sp macro="" textlink="">
      <xdr:nvSpPr>
        <xdr:cNvPr id="4" name="正方形/長方形 3">
          <a:extLst>
            <a:ext uri="{FF2B5EF4-FFF2-40B4-BE49-F238E27FC236}">
              <a16:creationId xmlns:a16="http://schemas.microsoft.com/office/drawing/2014/main" id="{D06A787C-518F-4EE9-958B-8335D878A246}"/>
            </a:ext>
          </a:extLst>
        </xdr:cNvPr>
        <xdr:cNvSpPr/>
      </xdr:nvSpPr>
      <xdr:spPr>
        <a:xfrm>
          <a:off x="6086475" y="1876425"/>
          <a:ext cx="7058025" cy="866775"/>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152402</xdr:colOff>
      <xdr:row>30</xdr:row>
      <xdr:rowOff>209549</xdr:rowOff>
    </xdr:from>
    <xdr:to>
      <xdr:col>52</xdr:col>
      <xdr:colOff>57150</xdr:colOff>
      <xdr:row>34</xdr:row>
      <xdr:rowOff>110130</xdr:rowOff>
    </xdr:to>
    <xdr:sp macro="" textlink="">
      <xdr:nvSpPr>
        <xdr:cNvPr id="5" name="正方形/長方形 4">
          <a:extLst>
            <a:ext uri="{FF2B5EF4-FFF2-40B4-BE49-F238E27FC236}">
              <a16:creationId xmlns:a16="http://schemas.microsoft.com/office/drawing/2014/main" id="{B54C0BE1-BAB4-436A-932D-CFEDD8B08935}"/>
            </a:ext>
          </a:extLst>
        </xdr:cNvPr>
        <xdr:cNvSpPr/>
      </xdr:nvSpPr>
      <xdr:spPr>
        <a:xfrm>
          <a:off x="6067427" y="7639049"/>
          <a:ext cx="7362823" cy="891181"/>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39685</xdr:colOff>
      <xdr:row>23</xdr:row>
      <xdr:rowOff>202673</xdr:rowOff>
    </xdr:from>
    <xdr:to>
      <xdr:col>51</xdr:col>
      <xdr:colOff>198968</xdr:colOff>
      <xdr:row>27</xdr:row>
      <xdr:rowOff>69842</xdr:rowOff>
    </xdr:to>
    <xdr:sp macro="" textlink="">
      <xdr:nvSpPr>
        <xdr:cNvPr id="6" name="吹き出し: 四角形 5">
          <a:extLst>
            <a:ext uri="{FF2B5EF4-FFF2-40B4-BE49-F238E27FC236}">
              <a16:creationId xmlns:a16="http://schemas.microsoft.com/office/drawing/2014/main" id="{320CD30D-EE28-48FB-A70D-06499F1A714F}"/>
            </a:ext>
          </a:extLst>
        </xdr:cNvPr>
        <xdr:cNvSpPr/>
      </xdr:nvSpPr>
      <xdr:spPr>
        <a:xfrm>
          <a:off x="9555160" y="5898623"/>
          <a:ext cx="3759733" cy="857769"/>
        </a:xfrm>
        <a:prstGeom prst="wedgeRectCallout">
          <a:avLst>
            <a:gd name="adj1" fmla="val -74895"/>
            <a:gd name="adj2" fmla="val 6384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2109108</xdr:colOff>
      <xdr:row>17</xdr:row>
      <xdr:rowOff>149678</xdr:rowOff>
    </xdr:from>
    <xdr:to>
      <xdr:col>8</xdr:col>
      <xdr:colOff>495301</xdr:colOff>
      <xdr:row>20</xdr:row>
      <xdr:rowOff>204108</xdr:rowOff>
    </xdr:to>
    <xdr:sp macro="" textlink="">
      <xdr:nvSpPr>
        <xdr:cNvPr id="2" name="吹き出し: 四角形 1">
          <a:extLst>
            <a:ext uri="{FF2B5EF4-FFF2-40B4-BE49-F238E27FC236}">
              <a16:creationId xmlns:a16="http://schemas.microsoft.com/office/drawing/2014/main" id="{46324B5D-5EE4-4D06-95AA-E7CC0C7321D5}"/>
            </a:ext>
          </a:extLst>
        </xdr:cNvPr>
        <xdr:cNvSpPr/>
      </xdr:nvSpPr>
      <xdr:spPr>
        <a:xfrm>
          <a:off x="2286001" y="7647214"/>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2122713</xdr:colOff>
      <xdr:row>21</xdr:row>
      <xdr:rowOff>68035</xdr:rowOff>
    </xdr:from>
    <xdr:to>
      <xdr:col>8</xdr:col>
      <xdr:colOff>380999</xdr:colOff>
      <xdr:row>25</xdr:row>
      <xdr:rowOff>176892</xdr:rowOff>
    </xdr:to>
    <xdr:sp macro="" textlink="">
      <xdr:nvSpPr>
        <xdr:cNvPr id="3" name="吹き出し: 四角形 2">
          <a:extLst>
            <a:ext uri="{FF2B5EF4-FFF2-40B4-BE49-F238E27FC236}">
              <a16:creationId xmlns:a16="http://schemas.microsoft.com/office/drawing/2014/main" id="{293DCAD7-CB01-4546-BDBB-14048624A075}"/>
            </a:ext>
          </a:extLst>
        </xdr:cNvPr>
        <xdr:cNvSpPr/>
      </xdr:nvSpPr>
      <xdr:spPr>
        <a:xfrm>
          <a:off x="2299606" y="8545285"/>
          <a:ext cx="7415893" cy="1088571"/>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）欄以外の項目は別紙２－２（新規）、</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－２（新規）附表（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324971</xdr:colOff>
      <xdr:row>14</xdr:row>
      <xdr:rowOff>486335</xdr:rowOff>
    </xdr:from>
    <xdr:to>
      <xdr:col>18</xdr:col>
      <xdr:colOff>246531</xdr:colOff>
      <xdr:row>16</xdr:row>
      <xdr:rowOff>116540</xdr:rowOff>
    </xdr:to>
    <xdr:sp macro="" textlink="">
      <xdr:nvSpPr>
        <xdr:cNvPr id="2" name="吹き出し: 四角形 1">
          <a:extLst>
            <a:ext uri="{FF2B5EF4-FFF2-40B4-BE49-F238E27FC236}">
              <a16:creationId xmlns:a16="http://schemas.microsoft.com/office/drawing/2014/main" id="{FED4AE51-CC56-4360-9435-B444D19F0C0C}"/>
            </a:ext>
          </a:extLst>
        </xdr:cNvPr>
        <xdr:cNvSpPr/>
      </xdr:nvSpPr>
      <xdr:spPr>
        <a:xfrm>
          <a:off x="13424647" y="5786717"/>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647701</xdr:colOff>
      <xdr:row>10</xdr:row>
      <xdr:rowOff>98612</xdr:rowOff>
    </xdr:from>
    <xdr:to>
      <xdr:col>22</xdr:col>
      <xdr:colOff>1143000</xdr:colOff>
      <xdr:row>10</xdr:row>
      <xdr:rowOff>549088</xdr:rowOff>
    </xdr:to>
    <xdr:sp macro="" textlink="">
      <xdr:nvSpPr>
        <xdr:cNvPr id="3" name="吹き出し: 四角形 2">
          <a:extLst>
            <a:ext uri="{FF2B5EF4-FFF2-40B4-BE49-F238E27FC236}">
              <a16:creationId xmlns:a16="http://schemas.microsoft.com/office/drawing/2014/main" id="{DBEA9BCB-EEA1-4403-A108-833F208B5A61}"/>
            </a:ext>
          </a:extLst>
        </xdr:cNvPr>
        <xdr:cNvSpPr/>
      </xdr:nvSpPr>
      <xdr:spPr>
        <a:xfrm>
          <a:off x="13747377" y="3202641"/>
          <a:ext cx="7969623"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757520</xdr:colOff>
      <xdr:row>13</xdr:row>
      <xdr:rowOff>177052</xdr:rowOff>
    </xdr:from>
    <xdr:to>
      <xdr:col>23</xdr:col>
      <xdr:colOff>786655</xdr:colOff>
      <xdr:row>14</xdr:row>
      <xdr:rowOff>85164</xdr:rowOff>
    </xdr:to>
    <xdr:sp macro="" textlink="">
      <xdr:nvSpPr>
        <xdr:cNvPr id="4" name="吹き出し: 四角形 3">
          <a:extLst>
            <a:ext uri="{FF2B5EF4-FFF2-40B4-BE49-F238E27FC236}">
              <a16:creationId xmlns:a16="http://schemas.microsoft.com/office/drawing/2014/main" id="{25C2C575-BE2A-4A09-8948-E78ADBD6BA83}"/>
            </a:ext>
          </a:extLst>
        </xdr:cNvPr>
        <xdr:cNvSpPr/>
      </xdr:nvSpPr>
      <xdr:spPr>
        <a:xfrm>
          <a:off x="13857196" y="492834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764243</xdr:colOff>
      <xdr:row>12</xdr:row>
      <xdr:rowOff>116541</xdr:rowOff>
    </xdr:from>
    <xdr:to>
      <xdr:col>23</xdr:col>
      <xdr:colOff>793378</xdr:colOff>
      <xdr:row>13</xdr:row>
      <xdr:rowOff>17929</xdr:rowOff>
    </xdr:to>
    <xdr:sp macro="" textlink="">
      <xdr:nvSpPr>
        <xdr:cNvPr id="5" name="吹き出し: 四角形 4">
          <a:extLst>
            <a:ext uri="{FF2B5EF4-FFF2-40B4-BE49-F238E27FC236}">
              <a16:creationId xmlns:a16="http://schemas.microsoft.com/office/drawing/2014/main" id="{386C5B9E-96D7-4B67-85A8-11331A69EDBF}"/>
            </a:ext>
          </a:extLst>
        </xdr:cNvPr>
        <xdr:cNvSpPr/>
      </xdr:nvSpPr>
      <xdr:spPr>
        <a:xfrm>
          <a:off x="13863919" y="4318747"/>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773208</xdr:colOff>
      <xdr:row>9</xdr:row>
      <xdr:rowOff>33617</xdr:rowOff>
    </xdr:from>
    <xdr:to>
      <xdr:col>23</xdr:col>
      <xdr:colOff>802343</xdr:colOff>
      <xdr:row>9</xdr:row>
      <xdr:rowOff>493057</xdr:rowOff>
    </xdr:to>
    <xdr:sp macro="" textlink="">
      <xdr:nvSpPr>
        <xdr:cNvPr id="6" name="吹き出し: 四角形 5">
          <a:extLst>
            <a:ext uri="{FF2B5EF4-FFF2-40B4-BE49-F238E27FC236}">
              <a16:creationId xmlns:a16="http://schemas.microsoft.com/office/drawing/2014/main" id="{ABA0D859-549A-4A76-908C-783BD5EC1FCC}"/>
            </a:ext>
          </a:extLst>
        </xdr:cNvPr>
        <xdr:cNvSpPr/>
      </xdr:nvSpPr>
      <xdr:spPr>
        <a:xfrm>
          <a:off x="13872884" y="2588558"/>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415291</xdr:colOff>
      <xdr:row>5</xdr:row>
      <xdr:rowOff>150495</xdr:rowOff>
    </xdr:from>
    <xdr:ext cx="2026920" cy="800604"/>
    <xdr:sp macro="" textlink="">
      <xdr:nvSpPr>
        <xdr:cNvPr id="2" name="テキスト ボックス 1">
          <a:extLst>
            <a:ext uri="{FF2B5EF4-FFF2-40B4-BE49-F238E27FC236}">
              <a16:creationId xmlns:a16="http://schemas.microsoft.com/office/drawing/2014/main" id="{83C41511-64DF-4338-A068-5065423DA4C1}"/>
            </a:ext>
          </a:extLst>
        </xdr:cNvPr>
        <xdr:cNvSpPr txBox="1"/>
      </xdr:nvSpPr>
      <xdr:spPr>
        <a:xfrm>
          <a:off x="8349616" y="120777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editAs="oneCell">
    <xdr:from>
      <xdr:col>14</xdr:col>
      <xdr:colOff>123825</xdr:colOff>
      <xdr:row>0</xdr:row>
      <xdr:rowOff>95250</xdr:rowOff>
    </xdr:from>
    <xdr:to>
      <xdr:col>25</xdr:col>
      <xdr:colOff>216959</xdr:colOff>
      <xdr:row>15</xdr:row>
      <xdr:rowOff>123826</xdr:rowOff>
    </xdr:to>
    <xdr:pic>
      <xdr:nvPicPr>
        <xdr:cNvPr id="3" name="図 2">
          <a:extLst>
            <a:ext uri="{FF2B5EF4-FFF2-40B4-BE49-F238E27FC236}">
              <a16:creationId xmlns:a16="http://schemas.microsoft.com/office/drawing/2014/main" id="{08380AF6-1212-4982-A6EC-21C4B0789DEB}"/>
            </a:ext>
          </a:extLst>
        </xdr:cNvPr>
        <xdr:cNvPicPr>
          <a:picLocks noChangeAspect="1"/>
        </xdr:cNvPicPr>
      </xdr:nvPicPr>
      <xdr:blipFill rotWithShape="1">
        <a:blip xmlns:r="http://schemas.openxmlformats.org/officeDocument/2006/relationships" r:embed="rId1"/>
        <a:srcRect l="1" t="22348" r="31450" b="18420"/>
        <a:stretch/>
      </xdr:blipFill>
      <xdr:spPr>
        <a:xfrm>
          <a:off x="11877675" y="95250"/>
          <a:ext cx="7427384" cy="3609976"/>
        </a:xfrm>
        <a:prstGeom prst="rect">
          <a:avLst/>
        </a:prstGeom>
      </xdr:spPr>
    </xdr:pic>
    <xdr:clientData/>
  </xdr:twoCellAnchor>
  <xdr:twoCellAnchor>
    <xdr:from>
      <xdr:col>14</xdr:col>
      <xdr:colOff>131233</xdr:colOff>
      <xdr:row>6</xdr:row>
      <xdr:rowOff>152400</xdr:rowOff>
    </xdr:from>
    <xdr:to>
      <xdr:col>16</xdr:col>
      <xdr:colOff>159808</xdr:colOff>
      <xdr:row>8</xdr:row>
      <xdr:rowOff>114300</xdr:rowOff>
    </xdr:to>
    <xdr:sp macro="" textlink="">
      <xdr:nvSpPr>
        <xdr:cNvPr id="4" name="円: 塗りつぶしなし 3">
          <a:extLst>
            <a:ext uri="{FF2B5EF4-FFF2-40B4-BE49-F238E27FC236}">
              <a16:creationId xmlns:a16="http://schemas.microsoft.com/office/drawing/2014/main" id="{2D1627C3-EADB-4C1D-BFB9-FCD6ABA50FF2}"/>
            </a:ext>
          </a:extLst>
        </xdr:cNvPr>
        <xdr:cNvSpPr/>
      </xdr:nvSpPr>
      <xdr:spPr>
        <a:xfrm>
          <a:off x="11885083" y="146685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228600</xdr:colOff>
      <xdr:row>8</xdr:row>
      <xdr:rowOff>228600</xdr:rowOff>
    </xdr:from>
    <xdr:to>
      <xdr:col>24</xdr:col>
      <xdr:colOff>628650</xdr:colOff>
      <xdr:row>12</xdr:row>
      <xdr:rowOff>161925</xdr:rowOff>
    </xdr:to>
    <xdr:sp macro="" textlink="">
      <xdr:nvSpPr>
        <xdr:cNvPr id="5" name="正方形/長方形 4">
          <a:extLst>
            <a:ext uri="{FF2B5EF4-FFF2-40B4-BE49-F238E27FC236}">
              <a16:creationId xmlns:a16="http://schemas.microsoft.com/office/drawing/2014/main" id="{0E442AE1-BCF6-4131-97C0-88BCE333B8BB}"/>
            </a:ext>
          </a:extLst>
        </xdr:cNvPr>
        <xdr:cNvSpPr/>
      </xdr:nvSpPr>
      <xdr:spPr>
        <a:xfrm>
          <a:off x="11982450" y="201930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104775</xdr:colOff>
      <xdr:row>17</xdr:row>
      <xdr:rowOff>152400</xdr:rowOff>
    </xdr:from>
    <xdr:to>
      <xdr:col>24</xdr:col>
      <xdr:colOff>495300</xdr:colOff>
      <xdr:row>21</xdr:row>
      <xdr:rowOff>95250</xdr:rowOff>
    </xdr:to>
    <xdr:sp macro="" textlink="">
      <xdr:nvSpPr>
        <xdr:cNvPr id="6" name="正方形/長方形 5">
          <a:extLst>
            <a:ext uri="{FF2B5EF4-FFF2-40B4-BE49-F238E27FC236}">
              <a16:creationId xmlns:a16="http://schemas.microsoft.com/office/drawing/2014/main" id="{68ACA0F1-058F-425D-9464-D39B648DA9F3}"/>
            </a:ext>
          </a:extLst>
        </xdr:cNvPr>
        <xdr:cNvSpPr/>
      </xdr:nvSpPr>
      <xdr:spPr>
        <a:xfrm>
          <a:off x="11858625" y="44481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104776</xdr:colOff>
      <xdr:row>22</xdr:row>
      <xdr:rowOff>38099</xdr:rowOff>
    </xdr:from>
    <xdr:to>
      <xdr:col>24</xdr:col>
      <xdr:colOff>504826</xdr:colOff>
      <xdr:row>26</xdr:row>
      <xdr:rowOff>76199</xdr:rowOff>
    </xdr:to>
    <xdr:sp macro="" textlink="">
      <xdr:nvSpPr>
        <xdr:cNvPr id="7" name="正方形/長方形 6">
          <a:extLst>
            <a:ext uri="{FF2B5EF4-FFF2-40B4-BE49-F238E27FC236}">
              <a16:creationId xmlns:a16="http://schemas.microsoft.com/office/drawing/2014/main" id="{8409BB5E-E976-4838-B17F-82F26EDB1BB3}"/>
            </a:ext>
          </a:extLst>
        </xdr:cNvPr>
        <xdr:cNvSpPr/>
      </xdr:nvSpPr>
      <xdr:spPr>
        <a:xfrm>
          <a:off x="11858626" y="55435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104775</xdr:colOff>
      <xdr:row>27</xdr:row>
      <xdr:rowOff>85724</xdr:rowOff>
    </xdr:from>
    <xdr:to>
      <xdr:col>29</xdr:col>
      <xdr:colOff>552450</xdr:colOff>
      <xdr:row>35</xdr:row>
      <xdr:rowOff>9524</xdr:rowOff>
    </xdr:to>
    <xdr:sp macro="" textlink="">
      <xdr:nvSpPr>
        <xdr:cNvPr id="8" name="正方形/長方形 7">
          <a:extLst>
            <a:ext uri="{FF2B5EF4-FFF2-40B4-BE49-F238E27FC236}">
              <a16:creationId xmlns:a16="http://schemas.microsoft.com/office/drawing/2014/main" id="{F81E3397-1F1F-4BB8-BC63-FB939E9DFED4}"/>
            </a:ext>
          </a:extLst>
        </xdr:cNvPr>
        <xdr:cNvSpPr/>
      </xdr:nvSpPr>
      <xdr:spPr>
        <a:xfrm>
          <a:off x="11858625" y="678179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169033</xdr:colOff>
      <xdr:row>3</xdr:row>
      <xdr:rowOff>118223</xdr:rowOff>
    </xdr:from>
    <xdr:to>
      <xdr:col>19</xdr:col>
      <xdr:colOff>632573</xdr:colOff>
      <xdr:row>18</xdr:row>
      <xdr:rowOff>28016</xdr:rowOff>
    </xdr:to>
    <xdr:pic>
      <xdr:nvPicPr>
        <xdr:cNvPr id="2" name="図 1">
          <a:extLst>
            <a:ext uri="{FF2B5EF4-FFF2-40B4-BE49-F238E27FC236}">
              <a16:creationId xmlns:a16="http://schemas.microsoft.com/office/drawing/2014/main" id="{CD1C7721-A258-4F5C-A256-39F5A6D56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3183" y="851648"/>
          <a:ext cx="7321540" cy="4796118"/>
        </a:xfrm>
        <a:prstGeom prst="rect">
          <a:avLst/>
        </a:prstGeom>
        <a:solidFill>
          <a:schemeClr val="bg1"/>
        </a:solidFill>
      </xdr:spPr>
    </xdr:pic>
    <xdr:clientData/>
  </xdr:twoCellAnchor>
  <xdr:twoCellAnchor>
    <xdr:from>
      <xdr:col>8</xdr:col>
      <xdr:colOff>161925</xdr:colOff>
      <xdr:row>3</xdr:row>
      <xdr:rowOff>70597</xdr:rowOff>
    </xdr:from>
    <xdr:to>
      <xdr:col>11</xdr:col>
      <xdr:colOff>428627</xdr:colOff>
      <xdr:row>5</xdr:row>
      <xdr:rowOff>242047</xdr:rowOff>
    </xdr:to>
    <xdr:sp macro="" textlink="">
      <xdr:nvSpPr>
        <xdr:cNvPr id="3" name="テキスト ボックス 2">
          <a:extLst>
            <a:ext uri="{FF2B5EF4-FFF2-40B4-BE49-F238E27FC236}">
              <a16:creationId xmlns:a16="http://schemas.microsoft.com/office/drawing/2014/main" id="{B803AFCC-7F9F-4269-B22A-F4AC167A16EE}"/>
            </a:ext>
          </a:extLst>
        </xdr:cNvPr>
        <xdr:cNvSpPr txBox="1"/>
      </xdr:nvSpPr>
      <xdr:spPr>
        <a:xfrm>
          <a:off x="10506075" y="8040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282950</xdr:colOff>
      <xdr:row>8</xdr:row>
      <xdr:rowOff>99172</xdr:rowOff>
    </xdr:from>
    <xdr:to>
      <xdr:col>21</xdr:col>
      <xdr:colOff>282950</xdr:colOff>
      <xdr:row>10</xdr:row>
      <xdr:rowOff>375397</xdr:rowOff>
    </xdr:to>
    <xdr:sp macro="" textlink="">
      <xdr:nvSpPr>
        <xdr:cNvPr id="5" name="吹き出し: 四角形 4">
          <a:extLst>
            <a:ext uri="{FF2B5EF4-FFF2-40B4-BE49-F238E27FC236}">
              <a16:creationId xmlns:a16="http://schemas.microsoft.com/office/drawing/2014/main" id="{B46BA1CB-6D6A-4B1C-B609-A658615FE53E}"/>
            </a:ext>
          </a:extLst>
        </xdr:cNvPr>
        <xdr:cNvSpPr/>
      </xdr:nvSpPr>
      <xdr:spPr>
        <a:xfrm>
          <a:off x="16113500" y="213752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令和５年４月１日～５月７日の入院診療日数（最大３７日）です。</a:t>
          </a:r>
        </a:p>
      </xdr:txBody>
    </xdr:sp>
    <xdr:clientData/>
  </xdr:twoCellAnchor>
  <xdr:twoCellAnchor>
    <xdr:from>
      <xdr:col>10</xdr:col>
      <xdr:colOff>254373</xdr:colOff>
      <xdr:row>16</xdr:row>
      <xdr:rowOff>261097</xdr:rowOff>
    </xdr:from>
    <xdr:to>
      <xdr:col>14</xdr:col>
      <xdr:colOff>578224</xdr:colOff>
      <xdr:row>21</xdr:row>
      <xdr:rowOff>22972</xdr:rowOff>
    </xdr:to>
    <xdr:sp macro="" textlink="">
      <xdr:nvSpPr>
        <xdr:cNvPr id="6" name="吹き出し: 四角形 5">
          <a:extLst>
            <a:ext uri="{FF2B5EF4-FFF2-40B4-BE49-F238E27FC236}">
              <a16:creationId xmlns:a16="http://schemas.microsoft.com/office/drawing/2014/main" id="{DAF052D2-559E-4930-9A4D-EA29AE5E9AEA}"/>
            </a:ext>
          </a:extLst>
        </xdr:cNvPr>
        <xdr:cNvSpPr/>
      </xdr:nvSpPr>
      <xdr:spPr>
        <a:xfrm>
          <a:off x="11284323" y="51759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16</xdr:col>
      <xdr:colOff>609600</xdr:colOff>
      <xdr:row>0</xdr:row>
      <xdr:rowOff>76200</xdr:rowOff>
    </xdr:from>
    <xdr:to>
      <xdr:col>20</xdr:col>
      <xdr:colOff>190500</xdr:colOff>
      <xdr:row>4</xdr:row>
      <xdr:rowOff>219075</xdr:rowOff>
    </xdr:to>
    <xdr:sp macro="" textlink="">
      <xdr:nvSpPr>
        <xdr:cNvPr id="7" name="吹き出し: 四角形 6">
          <a:extLst>
            <a:ext uri="{FF2B5EF4-FFF2-40B4-BE49-F238E27FC236}">
              <a16:creationId xmlns:a16="http://schemas.microsoft.com/office/drawing/2014/main" id="{456E0C43-2A1E-4366-9258-8B0A80962F17}"/>
            </a:ext>
          </a:extLst>
        </xdr:cNvPr>
        <xdr:cNvSpPr/>
      </xdr:nvSpPr>
      <xdr:spPr>
        <a:xfrm>
          <a:off x="15754350" y="76200"/>
          <a:ext cx="2324100" cy="1114425"/>
        </a:xfrm>
        <a:prstGeom prst="wedgeRectCallout">
          <a:avLst>
            <a:gd name="adj1" fmla="val 25973"/>
            <a:gd name="adj2" fmla="val 9155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コロナ患者の入院医療に携わる従事者のみが対象です。</a:t>
          </a:r>
          <a:endParaRPr kumimoji="1" lang="en-US" altLang="ja-JP" sz="1100" b="1">
            <a:solidFill>
              <a:srgbClr val="FF0000"/>
            </a:solidFill>
          </a:endParaRPr>
        </a:p>
        <a:p>
          <a:pPr algn="l"/>
          <a:r>
            <a:rPr kumimoji="1" lang="ja-JP" altLang="en-US" sz="1100" b="1">
              <a:solidFill>
                <a:srgbClr val="FF0000"/>
              </a:solidFill>
            </a:rPr>
            <a:t>（事務職員等も対象です。）</a:t>
          </a:r>
        </a:p>
      </xdr:txBody>
    </xdr:sp>
    <xdr:clientData/>
  </xdr:twoCellAnchor>
  <xdr:twoCellAnchor>
    <xdr:from>
      <xdr:col>0</xdr:col>
      <xdr:colOff>76200</xdr:colOff>
      <xdr:row>21</xdr:row>
      <xdr:rowOff>209550</xdr:rowOff>
    </xdr:from>
    <xdr:to>
      <xdr:col>6</xdr:col>
      <xdr:colOff>213360</xdr:colOff>
      <xdr:row>28</xdr:row>
      <xdr:rowOff>156322</xdr:rowOff>
    </xdr:to>
    <xdr:sp macro="" textlink="">
      <xdr:nvSpPr>
        <xdr:cNvPr id="8" name="正方形/長方形 7">
          <a:extLst>
            <a:ext uri="{FF2B5EF4-FFF2-40B4-BE49-F238E27FC236}">
              <a16:creationId xmlns:a16="http://schemas.microsoft.com/office/drawing/2014/main" id="{BE7FDB92-7672-4D31-9114-E843849C43F1}"/>
            </a:ext>
          </a:extLst>
        </xdr:cNvPr>
        <xdr:cNvSpPr/>
      </xdr:nvSpPr>
      <xdr:spPr>
        <a:xfrm>
          <a:off x="76200" y="6886575"/>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190500</xdr:colOff>
      <xdr:row>10</xdr:row>
      <xdr:rowOff>206375</xdr:rowOff>
    </xdr:from>
    <xdr:to>
      <xdr:col>23</xdr:col>
      <xdr:colOff>581025</xdr:colOff>
      <xdr:row>13</xdr:row>
      <xdr:rowOff>0</xdr:rowOff>
    </xdr:to>
    <xdr:sp macro="" textlink="">
      <xdr:nvSpPr>
        <xdr:cNvPr id="2" name="正方形/長方形 1">
          <a:extLst>
            <a:ext uri="{FF2B5EF4-FFF2-40B4-BE49-F238E27FC236}">
              <a16:creationId xmlns:a16="http://schemas.microsoft.com/office/drawing/2014/main" id="{07898C5F-8101-4FF5-98E3-3CABFFDC9ED6}"/>
            </a:ext>
          </a:extLst>
        </xdr:cNvPr>
        <xdr:cNvSpPr/>
      </xdr:nvSpPr>
      <xdr:spPr>
        <a:xfrm>
          <a:off x="7318375" y="28575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264459</xdr:colOff>
      <xdr:row>11</xdr:row>
      <xdr:rowOff>112060</xdr:rowOff>
    </xdr:from>
    <xdr:to>
      <xdr:col>28</xdr:col>
      <xdr:colOff>600635</xdr:colOff>
      <xdr:row>22</xdr:row>
      <xdr:rowOff>134471</xdr:rowOff>
    </xdr:to>
    <xdr:sp macro="" textlink="">
      <xdr:nvSpPr>
        <xdr:cNvPr id="2" name="吹き出し: 四角形 1">
          <a:extLst>
            <a:ext uri="{FF2B5EF4-FFF2-40B4-BE49-F238E27FC236}">
              <a16:creationId xmlns:a16="http://schemas.microsoft.com/office/drawing/2014/main" id="{C97FC97C-E6F9-486F-8376-27BFDBA3EF8B}"/>
            </a:ext>
          </a:extLst>
        </xdr:cNvPr>
        <xdr:cNvSpPr/>
      </xdr:nvSpPr>
      <xdr:spPr>
        <a:xfrm>
          <a:off x="8231841" y="2835089"/>
          <a:ext cx="4370294" cy="3115235"/>
        </a:xfrm>
        <a:prstGeom prst="wedgeRectCallout">
          <a:avLst>
            <a:gd name="adj1" fmla="val -71090"/>
            <a:gd name="adj2" fmla="val -872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a:t>
          </a:r>
          <a:r>
            <a:rPr kumimoji="1" lang="en-US" altLang="ja-JP" sz="1200" b="1">
              <a:solidFill>
                <a:srgbClr val="FF0000"/>
              </a:solidFill>
            </a:rPr>
            <a:t>4</a:t>
          </a:r>
          <a:r>
            <a:rPr kumimoji="1" lang="ja-JP" altLang="en-US" sz="1200" b="1">
              <a:solidFill>
                <a:srgbClr val="FF0000"/>
              </a:solidFill>
            </a:rPr>
            <a:t>年度以前に整備した設備を追加整備する場合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例）人工呼吸器</a:t>
          </a:r>
          <a:endParaRPr kumimoji="1" lang="en-US" altLang="ja-JP" sz="1200" b="0">
            <a:solidFill>
              <a:srgbClr val="FF0000"/>
            </a:solidFill>
          </a:endParaRPr>
        </a:p>
        <a:p>
          <a:pPr algn="l"/>
          <a:r>
            <a:rPr kumimoji="1" lang="ja-JP" altLang="en-US" sz="1200" b="0">
              <a:solidFill>
                <a:srgbClr val="FF0000"/>
              </a:solidFill>
            </a:rPr>
            <a:t>令和</a:t>
          </a:r>
          <a:r>
            <a:rPr kumimoji="1" lang="en-US" altLang="ja-JP" sz="1200" b="0">
              <a:solidFill>
                <a:srgbClr val="FF0000"/>
              </a:solidFill>
            </a:rPr>
            <a:t>3</a:t>
          </a:r>
          <a:r>
            <a:rPr kumimoji="1" lang="ja-JP" altLang="en-US" sz="1200" b="0">
              <a:solidFill>
                <a:srgbClr val="FF0000"/>
              </a:solidFill>
            </a:rPr>
            <a:t>年度　１台、令和</a:t>
          </a:r>
          <a:r>
            <a:rPr kumimoji="1" lang="en-US" altLang="ja-JP" sz="1200" b="0">
              <a:solidFill>
                <a:srgbClr val="FF0000"/>
              </a:solidFill>
            </a:rPr>
            <a:t>4</a:t>
          </a:r>
          <a:r>
            <a:rPr kumimoji="1" lang="ja-JP" altLang="en-US" sz="1200" b="0">
              <a:solidFill>
                <a:srgbClr val="FF0000"/>
              </a:solidFill>
            </a:rPr>
            <a:t>年度　１台を整備し、人工呼吸器対応が必要な患者の受入を行ってきた。しかし、ピーク時には人工呼吸器対応の患者（</a:t>
          </a:r>
          <a:r>
            <a:rPr kumimoji="1" lang="en-US" altLang="ja-JP" sz="1200" b="0">
              <a:solidFill>
                <a:srgbClr val="FF0000"/>
              </a:solidFill>
            </a:rPr>
            <a:t>5</a:t>
          </a:r>
          <a:r>
            <a:rPr kumimoji="1" lang="ja-JP" altLang="en-US" sz="1200" b="0">
              <a:solidFill>
                <a:srgbClr val="FF0000"/>
              </a:solidFill>
            </a:rPr>
            <a:t>人）が多く、コロナ患者用の人工呼吸器が足りなかったことから、他院への転院や他病棟へ転棟させることで対応してきたところ。</a:t>
          </a:r>
          <a:endParaRPr kumimoji="1" lang="en-US" altLang="ja-JP" sz="1200" b="0">
            <a:solidFill>
              <a:srgbClr val="FF0000"/>
            </a:solidFill>
          </a:endParaRPr>
        </a:p>
        <a:p>
          <a:pPr algn="l"/>
          <a:r>
            <a:rPr kumimoji="1" lang="ja-JP" altLang="en-US" sz="1200" b="0">
              <a:solidFill>
                <a:srgbClr val="FF0000"/>
              </a:solidFill>
            </a:rPr>
            <a:t>そのようなことも踏まえて、新たに２台の人工呼吸器を整備し、人工呼吸器が必要な患者への対応を強化する必要があるため。</a:t>
          </a:r>
          <a:endParaRPr kumimoji="1" lang="en-US" altLang="ja-JP" sz="1200" b="0">
            <a:solidFill>
              <a:srgbClr val="FF0000"/>
            </a:solidFill>
          </a:endParaRPr>
        </a:p>
        <a:p>
          <a:pPr algn="l"/>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168089</xdr:colOff>
      <xdr:row>24</xdr:row>
      <xdr:rowOff>94131</xdr:rowOff>
    </xdr:from>
    <xdr:to>
      <xdr:col>28</xdr:col>
      <xdr:colOff>553572</xdr:colOff>
      <xdr:row>26</xdr:row>
      <xdr:rowOff>230506</xdr:rowOff>
    </xdr:to>
    <xdr:sp macro="" textlink="">
      <xdr:nvSpPr>
        <xdr:cNvPr id="4" name="吹き出し: 四角形 3">
          <a:extLst>
            <a:ext uri="{FF2B5EF4-FFF2-40B4-BE49-F238E27FC236}">
              <a16:creationId xmlns:a16="http://schemas.microsoft.com/office/drawing/2014/main" id="{242D3D5E-5615-49C6-8151-2A9AC2874C9F}"/>
            </a:ext>
          </a:extLst>
        </xdr:cNvPr>
        <xdr:cNvSpPr/>
      </xdr:nvSpPr>
      <xdr:spPr>
        <a:xfrm>
          <a:off x="8135471" y="6515102"/>
          <a:ext cx="4419601" cy="741492"/>
        </a:xfrm>
        <a:prstGeom prst="wedgeRectCallout">
          <a:avLst>
            <a:gd name="adj1" fmla="val -68447"/>
            <a:gd name="adj2" fmla="val -908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381000</xdr:colOff>
      <xdr:row>24</xdr:row>
      <xdr:rowOff>112059</xdr:rowOff>
    </xdr:from>
    <xdr:to>
      <xdr:col>32</xdr:col>
      <xdr:colOff>526675</xdr:colOff>
      <xdr:row>35</xdr:row>
      <xdr:rowOff>89647</xdr:rowOff>
    </xdr:to>
    <xdr:sp macro="" textlink="">
      <xdr:nvSpPr>
        <xdr:cNvPr id="2" name="吹き出し: 四角形 1">
          <a:extLst>
            <a:ext uri="{FF2B5EF4-FFF2-40B4-BE49-F238E27FC236}">
              <a16:creationId xmlns:a16="http://schemas.microsoft.com/office/drawing/2014/main" id="{BC3EFDB0-29F7-4606-83C6-CCFFA45154A8}"/>
            </a:ext>
          </a:extLst>
        </xdr:cNvPr>
        <xdr:cNvSpPr/>
      </xdr:nvSpPr>
      <xdr:spPr>
        <a:xfrm>
          <a:off x="8763000" y="6163235"/>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47625</xdr:colOff>
      <xdr:row>3</xdr:row>
      <xdr:rowOff>104775</xdr:rowOff>
    </xdr:from>
    <xdr:to>
      <xdr:col>33</xdr:col>
      <xdr:colOff>104775</xdr:colOff>
      <xdr:row>5</xdr:row>
      <xdr:rowOff>76200</xdr:rowOff>
    </xdr:to>
    <xdr:sp macro="" textlink="">
      <xdr:nvSpPr>
        <xdr:cNvPr id="2" name="吹き出し: 四角形 1">
          <a:extLst>
            <a:ext uri="{FF2B5EF4-FFF2-40B4-BE49-F238E27FC236}">
              <a16:creationId xmlns:a16="http://schemas.microsoft.com/office/drawing/2014/main" id="{BDF04A9A-BF42-4B75-BF72-5C833FDC2D80}"/>
            </a:ext>
          </a:extLst>
        </xdr:cNvPr>
        <xdr:cNvSpPr/>
      </xdr:nvSpPr>
      <xdr:spPr>
        <a:xfrm>
          <a:off x="6219825" y="84772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xdr:row>
      <xdr:rowOff>95250</xdr:rowOff>
    </xdr:from>
    <xdr:to>
      <xdr:col>41</xdr:col>
      <xdr:colOff>228600</xdr:colOff>
      <xdr:row>2</xdr:row>
      <xdr:rowOff>171450</xdr:rowOff>
    </xdr:to>
    <xdr:sp macro="" textlink="">
      <xdr:nvSpPr>
        <xdr:cNvPr id="3" name="吹き出し: 四角形 2">
          <a:extLst>
            <a:ext uri="{FF2B5EF4-FFF2-40B4-BE49-F238E27FC236}">
              <a16:creationId xmlns:a16="http://schemas.microsoft.com/office/drawing/2014/main" id="{AAABDF96-6611-4A08-9E50-8BE582F841D9}"/>
            </a:ext>
          </a:extLst>
        </xdr:cNvPr>
        <xdr:cNvSpPr/>
      </xdr:nvSpPr>
      <xdr:spPr>
        <a:xfrm>
          <a:off x="6286500" y="3429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85725</xdr:colOff>
      <xdr:row>24</xdr:row>
      <xdr:rowOff>238125</xdr:rowOff>
    </xdr:from>
    <xdr:to>
      <xdr:col>38</xdr:col>
      <xdr:colOff>180975</xdr:colOff>
      <xdr:row>29</xdr:row>
      <xdr:rowOff>66675</xdr:rowOff>
    </xdr:to>
    <xdr:sp macro="" textlink="">
      <xdr:nvSpPr>
        <xdr:cNvPr id="4" name="吹き出し: 四角形 3">
          <a:extLst>
            <a:ext uri="{FF2B5EF4-FFF2-40B4-BE49-F238E27FC236}">
              <a16:creationId xmlns:a16="http://schemas.microsoft.com/office/drawing/2014/main" id="{309AB029-4940-4E91-AD4E-3E523DD5B0DB}"/>
            </a:ext>
          </a:extLst>
        </xdr:cNvPr>
        <xdr:cNvSpPr/>
      </xdr:nvSpPr>
      <xdr:spPr>
        <a:xfrm>
          <a:off x="6257925" y="576262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85725</xdr:colOff>
      <xdr:row>7</xdr:row>
      <xdr:rowOff>85725</xdr:rowOff>
    </xdr:from>
    <xdr:to>
      <xdr:col>50</xdr:col>
      <xdr:colOff>200025</xdr:colOff>
      <xdr:row>11</xdr:row>
      <xdr:rowOff>0</xdr:rowOff>
    </xdr:to>
    <xdr:sp macro="" textlink="">
      <xdr:nvSpPr>
        <xdr:cNvPr id="5" name="正方形/長方形 4">
          <a:extLst>
            <a:ext uri="{FF2B5EF4-FFF2-40B4-BE49-F238E27FC236}">
              <a16:creationId xmlns:a16="http://schemas.microsoft.com/office/drawing/2014/main" id="{4F298508-ED47-41AE-A9D9-EC9AEF06F1F1}"/>
            </a:ext>
          </a:extLst>
        </xdr:cNvPr>
        <xdr:cNvSpPr/>
      </xdr:nvSpPr>
      <xdr:spPr>
        <a:xfrm>
          <a:off x="6000750" y="18192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47625</xdr:colOff>
      <xdr:row>30</xdr:row>
      <xdr:rowOff>180975</xdr:rowOff>
    </xdr:from>
    <xdr:to>
      <xdr:col>38</xdr:col>
      <xdr:colOff>142875</xdr:colOff>
      <xdr:row>33</xdr:row>
      <xdr:rowOff>57150</xdr:rowOff>
    </xdr:to>
    <xdr:sp macro="" textlink="">
      <xdr:nvSpPr>
        <xdr:cNvPr id="6" name="吹き出し: 四角形 5">
          <a:extLst>
            <a:ext uri="{FF2B5EF4-FFF2-40B4-BE49-F238E27FC236}">
              <a16:creationId xmlns:a16="http://schemas.microsoft.com/office/drawing/2014/main" id="{1F667997-11A5-4468-9933-167517509383}"/>
            </a:ext>
          </a:extLst>
        </xdr:cNvPr>
        <xdr:cNvSpPr/>
      </xdr:nvSpPr>
      <xdr:spPr>
        <a:xfrm>
          <a:off x="6219825" y="707707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76200</xdr:colOff>
      <xdr:row>33</xdr:row>
      <xdr:rowOff>238126</xdr:rowOff>
    </xdr:from>
    <xdr:to>
      <xdr:col>37</xdr:col>
      <xdr:colOff>104775</xdr:colOff>
      <xdr:row>52</xdr:row>
      <xdr:rowOff>180976</xdr:rowOff>
    </xdr:to>
    <xdr:sp macro="" textlink="">
      <xdr:nvSpPr>
        <xdr:cNvPr id="9" name="正方形/長方形 8">
          <a:extLst>
            <a:ext uri="{FF2B5EF4-FFF2-40B4-BE49-F238E27FC236}">
              <a16:creationId xmlns:a16="http://schemas.microsoft.com/office/drawing/2014/main" id="{F5119FF2-CF65-4361-A658-11633C48D42C}"/>
            </a:ext>
          </a:extLst>
        </xdr:cNvPr>
        <xdr:cNvSpPr/>
      </xdr:nvSpPr>
      <xdr:spPr>
        <a:xfrm>
          <a:off x="6248400" y="7877176"/>
          <a:ext cx="3371850" cy="45910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・所要額調書（別紙２－１）</a:t>
          </a:r>
          <a:endParaRPr kumimoji="1" lang="en-US" altLang="ja-JP" sz="1200" b="1">
            <a:solidFill>
              <a:srgbClr val="FF0000"/>
            </a:solidFill>
          </a:endParaRPr>
        </a:p>
        <a:p>
          <a:pPr algn="l"/>
          <a:r>
            <a:rPr kumimoji="1" lang="ja-JP" altLang="en-US" sz="1200" b="1">
              <a:solidFill>
                <a:srgbClr val="FF0000"/>
              </a:solidFill>
            </a:rPr>
            <a:t>・事業計画書（別紙２－２）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・購入予定物品一覧（別紙２－２附表）</a:t>
          </a:r>
          <a:endParaRPr kumimoji="1" lang="en-US" altLang="ja-JP" sz="1200" b="1">
            <a:solidFill>
              <a:srgbClr val="FF0000"/>
            </a:solidFill>
          </a:endParaRPr>
        </a:p>
        <a:p>
          <a:pPr algn="l"/>
          <a:r>
            <a:rPr kumimoji="1" lang="ja-JP" altLang="en-US" sz="1200" b="1">
              <a:solidFill>
                <a:srgbClr val="FF0000"/>
              </a:solidFill>
            </a:rPr>
            <a:t>・個人防護具積算（別紙２－２附表）</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br>
            <a:rPr kumimoji="1" lang="en-US" altLang="ja-JP" sz="1200" b="1">
              <a:solidFill>
                <a:srgbClr val="FF0000"/>
              </a:solidFill>
            </a:rPr>
          </a:br>
          <a:r>
            <a:rPr kumimoji="1" lang="ja-JP" altLang="en-US" sz="1200" b="1">
              <a:solidFill>
                <a:srgbClr val="FF0000"/>
              </a:solidFill>
            </a:rPr>
            <a:t>・購入理由書（</a:t>
          </a:r>
          <a:r>
            <a:rPr kumimoji="1" lang="en-US" altLang="ja-JP" sz="1200" b="1">
              <a:solidFill>
                <a:srgbClr val="FF0000"/>
              </a:solidFill>
            </a:rPr>
            <a:t>1000</a:t>
          </a:r>
          <a:r>
            <a:rPr kumimoji="1" lang="ja-JP" altLang="en-US" sz="1200" b="1">
              <a:solidFill>
                <a:srgbClr val="FF0000"/>
              </a:solidFill>
            </a:rPr>
            <a:t>万円以上の設備等をリースでなく購入する場合）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2122715</xdr:colOff>
      <xdr:row>17</xdr:row>
      <xdr:rowOff>136071</xdr:rowOff>
    </xdr:from>
    <xdr:to>
      <xdr:col>8</xdr:col>
      <xdr:colOff>508908</xdr:colOff>
      <xdr:row>20</xdr:row>
      <xdr:rowOff>190501</xdr:rowOff>
    </xdr:to>
    <xdr:sp macro="" textlink="">
      <xdr:nvSpPr>
        <xdr:cNvPr id="2" name="吹き出し: 四角形 1">
          <a:extLst>
            <a:ext uri="{FF2B5EF4-FFF2-40B4-BE49-F238E27FC236}">
              <a16:creationId xmlns:a16="http://schemas.microsoft.com/office/drawing/2014/main" id="{B32896C4-7091-4B92-BEC7-E9BA14A78EE3}"/>
            </a:ext>
          </a:extLst>
        </xdr:cNvPr>
        <xdr:cNvSpPr/>
      </xdr:nvSpPr>
      <xdr:spPr>
        <a:xfrm>
          <a:off x="2299608" y="763360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2136320</xdr:colOff>
      <xdr:row>21</xdr:row>
      <xdr:rowOff>54428</xdr:rowOff>
    </xdr:from>
    <xdr:to>
      <xdr:col>8</xdr:col>
      <xdr:colOff>394606</xdr:colOff>
      <xdr:row>25</xdr:row>
      <xdr:rowOff>163285</xdr:rowOff>
    </xdr:to>
    <xdr:sp macro="" textlink="">
      <xdr:nvSpPr>
        <xdr:cNvPr id="3" name="吹き出し: 四角形 2">
          <a:extLst>
            <a:ext uri="{FF2B5EF4-FFF2-40B4-BE49-F238E27FC236}">
              <a16:creationId xmlns:a16="http://schemas.microsoft.com/office/drawing/2014/main" id="{F1A7CEC6-00BC-4E3E-A9BC-EA21C783552A}"/>
            </a:ext>
          </a:extLst>
        </xdr:cNvPr>
        <xdr:cNvSpPr/>
      </xdr:nvSpPr>
      <xdr:spPr>
        <a:xfrm>
          <a:off x="2313213" y="8531678"/>
          <a:ext cx="7415893" cy="1088571"/>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）欄以外の項目は別紙２－２（変更）、</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313765</xdr:colOff>
      <xdr:row>14</xdr:row>
      <xdr:rowOff>542365</xdr:rowOff>
    </xdr:from>
    <xdr:to>
      <xdr:col>18</xdr:col>
      <xdr:colOff>235325</xdr:colOff>
      <xdr:row>16</xdr:row>
      <xdr:rowOff>172570</xdr:rowOff>
    </xdr:to>
    <xdr:sp macro="" textlink="">
      <xdr:nvSpPr>
        <xdr:cNvPr id="2" name="吹き出し: 四角形 1">
          <a:extLst>
            <a:ext uri="{FF2B5EF4-FFF2-40B4-BE49-F238E27FC236}">
              <a16:creationId xmlns:a16="http://schemas.microsoft.com/office/drawing/2014/main" id="{2910FA55-F38F-4C88-9C02-BCA817E4B1D7}"/>
            </a:ext>
          </a:extLst>
        </xdr:cNvPr>
        <xdr:cNvSpPr/>
      </xdr:nvSpPr>
      <xdr:spPr>
        <a:xfrm>
          <a:off x="13413441" y="5842747"/>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636495</xdr:colOff>
      <xdr:row>10</xdr:row>
      <xdr:rowOff>154642</xdr:rowOff>
    </xdr:from>
    <xdr:to>
      <xdr:col>23</xdr:col>
      <xdr:colOff>112059</xdr:colOff>
      <xdr:row>11</xdr:row>
      <xdr:rowOff>56029</xdr:rowOff>
    </xdr:to>
    <xdr:sp macro="" textlink="">
      <xdr:nvSpPr>
        <xdr:cNvPr id="3" name="吹き出し: 四角形 2">
          <a:extLst>
            <a:ext uri="{FF2B5EF4-FFF2-40B4-BE49-F238E27FC236}">
              <a16:creationId xmlns:a16="http://schemas.microsoft.com/office/drawing/2014/main" id="{61FA4E5F-F5A7-4231-83E4-B6A41E579B1F}"/>
            </a:ext>
          </a:extLst>
        </xdr:cNvPr>
        <xdr:cNvSpPr/>
      </xdr:nvSpPr>
      <xdr:spPr>
        <a:xfrm>
          <a:off x="13736171" y="3258671"/>
          <a:ext cx="8115300"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746314</xdr:colOff>
      <xdr:row>13</xdr:row>
      <xdr:rowOff>233082</xdr:rowOff>
    </xdr:from>
    <xdr:to>
      <xdr:col>23</xdr:col>
      <xdr:colOff>775449</xdr:colOff>
      <xdr:row>14</xdr:row>
      <xdr:rowOff>141194</xdr:rowOff>
    </xdr:to>
    <xdr:sp macro="" textlink="">
      <xdr:nvSpPr>
        <xdr:cNvPr id="4" name="吹き出し: 四角形 3">
          <a:extLst>
            <a:ext uri="{FF2B5EF4-FFF2-40B4-BE49-F238E27FC236}">
              <a16:creationId xmlns:a16="http://schemas.microsoft.com/office/drawing/2014/main" id="{98A9A7F4-BC89-41FF-BE80-C1AD82150290}"/>
            </a:ext>
          </a:extLst>
        </xdr:cNvPr>
        <xdr:cNvSpPr/>
      </xdr:nvSpPr>
      <xdr:spPr>
        <a:xfrm>
          <a:off x="13845990" y="4984376"/>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753037</xdr:colOff>
      <xdr:row>12</xdr:row>
      <xdr:rowOff>172571</xdr:rowOff>
    </xdr:from>
    <xdr:to>
      <xdr:col>23</xdr:col>
      <xdr:colOff>782172</xdr:colOff>
      <xdr:row>13</xdr:row>
      <xdr:rowOff>73959</xdr:rowOff>
    </xdr:to>
    <xdr:sp macro="" textlink="">
      <xdr:nvSpPr>
        <xdr:cNvPr id="5" name="吹き出し: 四角形 4">
          <a:extLst>
            <a:ext uri="{FF2B5EF4-FFF2-40B4-BE49-F238E27FC236}">
              <a16:creationId xmlns:a16="http://schemas.microsoft.com/office/drawing/2014/main" id="{3EB26A3A-ECE6-4103-8EEB-0C0D1F720076}"/>
            </a:ext>
          </a:extLst>
        </xdr:cNvPr>
        <xdr:cNvSpPr/>
      </xdr:nvSpPr>
      <xdr:spPr>
        <a:xfrm>
          <a:off x="13852713" y="4374777"/>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762002</xdr:colOff>
      <xdr:row>9</xdr:row>
      <xdr:rowOff>89647</xdr:rowOff>
    </xdr:from>
    <xdr:to>
      <xdr:col>23</xdr:col>
      <xdr:colOff>791137</xdr:colOff>
      <xdr:row>9</xdr:row>
      <xdr:rowOff>549087</xdr:rowOff>
    </xdr:to>
    <xdr:sp macro="" textlink="">
      <xdr:nvSpPr>
        <xdr:cNvPr id="6" name="吹き出し: 四角形 5">
          <a:extLst>
            <a:ext uri="{FF2B5EF4-FFF2-40B4-BE49-F238E27FC236}">
              <a16:creationId xmlns:a16="http://schemas.microsoft.com/office/drawing/2014/main" id="{49F9A5F6-8843-4241-AD70-C3B91D252F05}"/>
            </a:ext>
          </a:extLst>
        </xdr:cNvPr>
        <xdr:cNvSpPr/>
      </xdr:nvSpPr>
      <xdr:spPr>
        <a:xfrm>
          <a:off x="13861678" y="2644588"/>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・別紙２－２（変更）附表（購入予定物品一覧）に記入いただくと、自動計算し、反映されます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415291</xdr:colOff>
      <xdr:row>5</xdr:row>
      <xdr:rowOff>150495</xdr:rowOff>
    </xdr:from>
    <xdr:ext cx="2026920" cy="800604"/>
    <xdr:sp macro="" textlink="">
      <xdr:nvSpPr>
        <xdr:cNvPr id="2" name="テキスト ボックス 1">
          <a:extLst>
            <a:ext uri="{FF2B5EF4-FFF2-40B4-BE49-F238E27FC236}">
              <a16:creationId xmlns:a16="http://schemas.microsoft.com/office/drawing/2014/main" id="{3A5156CA-DE5F-405A-ABD6-E05BAC92AAEF}"/>
            </a:ext>
          </a:extLst>
        </xdr:cNvPr>
        <xdr:cNvSpPr txBox="1"/>
      </xdr:nvSpPr>
      <xdr:spPr>
        <a:xfrm>
          <a:off x="8349616" y="120777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197908</xdr:colOff>
      <xdr:row>15</xdr:row>
      <xdr:rowOff>219075</xdr:rowOff>
    </xdr:from>
    <xdr:to>
      <xdr:col>24</xdr:col>
      <xdr:colOff>588433</xdr:colOff>
      <xdr:row>18</xdr:row>
      <xdr:rowOff>180975</xdr:rowOff>
    </xdr:to>
    <xdr:sp macro="" textlink="">
      <xdr:nvSpPr>
        <xdr:cNvPr id="3" name="正方形/長方形 2">
          <a:extLst>
            <a:ext uri="{FF2B5EF4-FFF2-40B4-BE49-F238E27FC236}">
              <a16:creationId xmlns:a16="http://schemas.microsoft.com/office/drawing/2014/main" id="{D056B1BA-D487-4C4B-8B6F-561D0BB100B0}"/>
            </a:ext>
          </a:extLst>
        </xdr:cNvPr>
        <xdr:cNvSpPr/>
      </xdr:nvSpPr>
      <xdr:spPr>
        <a:xfrm>
          <a:off x="11951758" y="38004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197909</xdr:colOff>
      <xdr:row>19</xdr:row>
      <xdr:rowOff>114299</xdr:rowOff>
    </xdr:from>
    <xdr:to>
      <xdr:col>24</xdr:col>
      <xdr:colOff>597959</xdr:colOff>
      <xdr:row>23</xdr:row>
      <xdr:rowOff>142874</xdr:rowOff>
    </xdr:to>
    <xdr:sp macro="" textlink="">
      <xdr:nvSpPr>
        <xdr:cNvPr id="4" name="正方形/長方形 3">
          <a:extLst>
            <a:ext uri="{FF2B5EF4-FFF2-40B4-BE49-F238E27FC236}">
              <a16:creationId xmlns:a16="http://schemas.microsoft.com/office/drawing/2014/main" id="{9F3F08BA-FEE9-4157-8B62-A6A3ED8E32EB}"/>
            </a:ext>
          </a:extLst>
        </xdr:cNvPr>
        <xdr:cNvSpPr/>
      </xdr:nvSpPr>
      <xdr:spPr>
        <a:xfrm>
          <a:off x="11951759" y="48958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197908</xdr:colOff>
      <xdr:row>24</xdr:row>
      <xdr:rowOff>152399</xdr:rowOff>
    </xdr:from>
    <xdr:to>
      <xdr:col>29</xdr:col>
      <xdr:colOff>645583</xdr:colOff>
      <xdr:row>32</xdr:row>
      <xdr:rowOff>76199</xdr:rowOff>
    </xdr:to>
    <xdr:sp macro="" textlink="">
      <xdr:nvSpPr>
        <xdr:cNvPr id="5" name="正方形/長方形 4">
          <a:extLst>
            <a:ext uri="{FF2B5EF4-FFF2-40B4-BE49-F238E27FC236}">
              <a16:creationId xmlns:a16="http://schemas.microsoft.com/office/drawing/2014/main" id="{5F8A39BD-5D2C-4C1A-AC6E-4B0428ECA57F}"/>
            </a:ext>
          </a:extLst>
        </xdr:cNvPr>
        <xdr:cNvSpPr/>
      </xdr:nvSpPr>
      <xdr:spPr>
        <a:xfrm>
          <a:off x="11951758" y="613409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171450</xdr:colOff>
      <xdr:row>0</xdr:row>
      <xdr:rowOff>57150</xdr:rowOff>
    </xdr:from>
    <xdr:to>
      <xdr:col>25</xdr:col>
      <xdr:colOff>264584</xdr:colOff>
      <xdr:row>15</xdr:row>
      <xdr:rowOff>85726</xdr:rowOff>
    </xdr:to>
    <xdr:pic>
      <xdr:nvPicPr>
        <xdr:cNvPr id="6" name="図 5">
          <a:extLst>
            <a:ext uri="{FF2B5EF4-FFF2-40B4-BE49-F238E27FC236}">
              <a16:creationId xmlns:a16="http://schemas.microsoft.com/office/drawing/2014/main" id="{5B9D8F83-AAC4-4524-87C8-E1A82ACBC8E1}"/>
            </a:ext>
          </a:extLst>
        </xdr:cNvPr>
        <xdr:cNvPicPr>
          <a:picLocks noChangeAspect="1"/>
        </xdr:cNvPicPr>
      </xdr:nvPicPr>
      <xdr:blipFill rotWithShape="1">
        <a:blip xmlns:r="http://schemas.openxmlformats.org/officeDocument/2006/relationships" r:embed="rId1"/>
        <a:srcRect l="1" t="22348" r="31450" b="18420"/>
        <a:stretch/>
      </xdr:blipFill>
      <xdr:spPr>
        <a:xfrm>
          <a:off x="11925300" y="57150"/>
          <a:ext cx="7427384" cy="3609976"/>
        </a:xfrm>
        <a:prstGeom prst="rect">
          <a:avLst/>
        </a:prstGeom>
      </xdr:spPr>
    </xdr:pic>
    <xdr:clientData/>
  </xdr:twoCellAnchor>
  <xdr:twoCellAnchor>
    <xdr:from>
      <xdr:col>14</xdr:col>
      <xdr:colOff>276225</xdr:colOff>
      <xdr:row>8</xdr:row>
      <xdr:rowOff>190500</xdr:rowOff>
    </xdr:from>
    <xdr:to>
      <xdr:col>25</xdr:col>
      <xdr:colOff>9525</xdr:colOff>
      <xdr:row>12</xdr:row>
      <xdr:rowOff>123825</xdr:rowOff>
    </xdr:to>
    <xdr:sp macro="" textlink="">
      <xdr:nvSpPr>
        <xdr:cNvPr id="7" name="正方形/長方形 6">
          <a:extLst>
            <a:ext uri="{FF2B5EF4-FFF2-40B4-BE49-F238E27FC236}">
              <a16:creationId xmlns:a16="http://schemas.microsoft.com/office/drawing/2014/main" id="{E8616F81-BE79-4DBB-B1CB-552533CDC5C8}"/>
            </a:ext>
          </a:extLst>
        </xdr:cNvPr>
        <xdr:cNvSpPr/>
      </xdr:nvSpPr>
      <xdr:spPr>
        <a:xfrm>
          <a:off x="12030075" y="198120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228600</xdr:colOff>
      <xdr:row>6</xdr:row>
      <xdr:rowOff>114300</xdr:rowOff>
    </xdr:from>
    <xdr:to>
      <xdr:col>16</xdr:col>
      <xdr:colOff>257175</xdr:colOff>
      <xdr:row>8</xdr:row>
      <xdr:rowOff>76200</xdr:rowOff>
    </xdr:to>
    <xdr:sp macro="" textlink="">
      <xdr:nvSpPr>
        <xdr:cNvPr id="8" name="円: 塗りつぶしなし 7">
          <a:extLst>
            <a:ext uri="{FF2B5EF4-FFF2-40B4-BE49-F238E27FC236}">
              <a16:creationId xmlns:a16="http://schemas.microsoft.com/office/drawing/2014/main" id="{219B698F-B6A8-48E8-A8C3-7B45EC187976}"/>
            </a:ext>
          </a:extLst>
        </xdr:cNvPr>
        <xdr:cNvSpPr/>
      </xdr:nvSpPr>
      <xdr:spPr>
        <a:xfrm>
          <a:off x="11982450" y="1428750"/>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140458</xdr:colOff>
      <xdr:row>3</xdr:row>
      <xdr:rowOff>42023</xdr:rowOff>
    </xdr:from>
    <xdr:to>
      <xdr:col>19</xdr:col>
      <xdr:colOff>603998</xdr:colOff>
      <xdr:row>18</xdr:row>
      <xdr:rowOff>56591</xdr:rowOff>
    </xdr:to>
    <xdr:pic>
      <xdr:nvPicPr>
        <xdr:cNvPr id="2" name="図 1">
          <a:extLst>
            <a:ext uri="{FF2B5EF4-FFF2-40B4-BE49-F238E27FC236}">
              <a16:creationId xmlns:a16="http://schemas.microsoft.com/office/drawing/2014/main" id="{6309085A-92BF-474A-9ADB-4EBC81463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4608" y="775448"/>
          <a:ext cx="7321540" cy="4796118"/>
        </a:xfrm>
        <a:prstGeom prst="rect">
          <a:avLst/>
        </a:prstGeom>
        <a:solidFill>
          <a:schemeClr val="bg1"/>
        </a:solidFill>
      </xdr:spPr>
    </xdr:pic>
    <xdr:clientData/>
  </xdr:twoCellAnchor>
  <xdr:twoCellAnchor>
    <xdr:from>
      <xdr:col>8</xdr:col>
      <xdr:colOff>133350</xdr:colOff>
      <xdr:row>2</xdr:row>
      <xdr:rowOff>242047</xdr:rowOff>
    </xdr:from>
    <xdr:to>
      <xdr:col>11</xdr:col>
      <xdr:colOff>400052</xdr:colOff>
      <xdr:row>5</xdr:row>
      <xdr:rowOff>165847</xdr:rowOff>
    </xdr:to>
    <xdr:sp macro="" textlink="">
      <xdr:nvSpPr>
        <xdr:cNvPr id="3" name="テキスト ボックス 2">
          <a:extLst>
            <a:ext uri="{FF2B5EF4-FFF2-40B4-BE49-F238E27FC236}">
              <a16:creationId xmlns:a16="http://schemas.microsoft.com/office/drawing/2014/main" id="{5F320DF0-EFE5-482B-B1D9-C70D44C5E52D}"/>
            </a:ext>
          </a:extLst>
        </xdr:cNvPr>
        <xdr:cNvSpPr txBox="1"/>
      </xdr:nvSpPr>
      <xdr:spPr>
        <a:xfrm>
          <a:off x="10477500" y="72782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254375</xdr:colOff>
      <xdr:row>8</xdr:row>
      <xdr:rowOff>22972</xdr:rowOff>
    </xdr:from>
    <xdr:to>
      <xdr:col>21</xdr:col>
      <xdr:colOff>254375</xdr:colOff>
      <xdr:row>10</xdr:row>
      <xdr:rowOff>299197</xdr:rowOff>
    </xdr:to>
    <xdr:sp macro="" textlink="">
      <xdr:nvSpPr>
        <xdr:cNvPr id="4" name="吹き出し: 四角形 3">
          <a:extLst>
            <a:ext uri="{FF2B5EF4-FFF2-40B4-BE49-F238E27FC236}">
              <a16:creationId xmlns:a16="http://schemas.microsoft.com/office/drawing/2014/main" id="{B41AB887-28DF-4C93-BBA7-C756A96B33F3}"/>
            </a:ext>
          </a:extLst>
        </xdr:cNvPr>
        <xdr:cNvSpPr/>
      </xdr:nvSpPr>
      <xdr:spPr>
        <a:xfrm>
          <a:off x="16084925" y="206132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令和５年４月１日～５月７日の入院診療日数（最大３７日）です。</a:t>
          </a:r>
        </a:p>
      </xdr:txBody>
    </xdr:sp>
    <xdr:clientData/>
  </xdr:twoCellAnchor>
  <xdr:twoCellAnchor>
    <xdr:from>
      <xdr:col>10</xdr:col>
      <xdr:colOff>225798</xdr:colOff>
      <xdr:row>16</xdr:row>
      <xdr:rowOff>289672</xdr:rowOff>
    </xdr:from>
    <xdr:to>
      <xdr:col>14</xdr:col>
      <xdr:colOff>549649</xdr:colOff>
      <xdr:row>21</xdr:row>
      <xdr:rowOff>51547</xdr:rowOff>
    </xdr:to>
    <xdr:sp macro="" textlink="">
      <xdr:nvSpPr>
        <xdr:cNvPr id="5" name="吹き出し: 四角形 4">
          <a:extLst>
            <a:ext uri="{FF2B5EF4-FFF2-40B4-BE49-F238E27FC236}">
              <a16:creationId xmlns:a16="http://schemas.microsoft.com/office/drawing/2014/main" id="{60AFAE0F-D148-450F-9656-95297C2F5B7C}"/>
            </a:ext>
          </a:extLst>
        </xdr:cNvPr>
        <xdr:cNvSpPr/>
      </xdr:nvSpPr>
      <xdr:spPr>
        <a:xfrm>
          <a:off x="11255748" y="5099797"/>
          <a:ext cx="3067051" cy="1524000"/>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50</a:t>
          </a:r>
          <a:r>
            <a:rPr kumimoji="1" lang="ja-JP" altLang="en-US" sz="1050" b="1">
              <a:solidFill>
                <a:srgbClr val="FF0000"/>
              </a:solidFill>
            </a:rPr>
            <a:t>枚入りのマスク（</a:t>
          </a:r>
          <a:r>
            <a:rPr kumimoji="1" lang="en-US" altLang="ja-JP" sz="1050" b="1">
              <a:solidFill>
                <a:srgbClr val="FF0000"/>
              </a:solidFill>
            </a:rPr>
            <a:t>10,000</a:t>
          </a:r>
          <a:r>
            <a:rPr kumimoji="1" lang="ja-JP" altLang="en-US" sz="1050" b="1">
              <a:solidFill>
                <a:srgbClr val="FF0000"/>
              </a:solidFill>
            </a:rPr>
            <a:t>円）と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30</a:t>
          </a:r>
          <a:r>
            <a:rPr kumimoji="1" lang="ja-JP" altLang="en-US" sz="1050" b="1">
              <a:solidFill>
                <a:srgbClr val="FF0000"/>
              </a:solidFill>
            </a:rPr>
            <a:t>枚入りのマスク（</a:t>
          </a:r>
          <a:r>
            <a:rPr kumimoji="1" lang="en-US" altLang="ja-JP" sz="1050" b="1">
              <a:solidFill>
                <a:srgbClr val="FF0000"/>
              </a:solidFill>
            </a:rPr>
            <a:t>6</a:t>
          </a:r>
          <a:r>
            <a:rPr kumimoji="1" lang="ja-JP" altLang="en-US" sz="1050" b="1">
              <a:solidFill>
                <a:srgbClr val="FF0000"/>
              </a:solidFill>
            </a:rPr>
            <a:t>，</a:t>
          </a:r>
          <a:r>
            <a:rPr kumimoji="1" lang="en-US" altLang="ja-JP" sz="1050" b="1">
              <a:solidFill>
                <a:srgbClr val="FF0000"/>
              </a:solidFill>
            </a:rPr>
            <a:t>352</a:t>
          </a:r>
          <a:r>
            <a:rPr kumimoji="1" lang="ja-JP" altLang="en-US" sz="1050" b="1">
              <a:solidFill>
                <a:srgbClr val="FF0000"/>
              </a:solidFill>
            </a:rPr>
            <a:t>円）を購入した場合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10,000</a:t>
          </a:r>
          <a:r>
            <a:rPr kumimoji="1" lang="ja-JP" altLang="en-US" sz="1050" b="1">
              <a:solidFill>
                <a:srgbClr val="FF0000"/>
              </a:solidFill>
            </a:rPr>
            <a:t>円＋②</a:t>
          </a:r>
          <a:r>
            <a:rPr kumimoji="1" lang="en-US" altLang="ja-JP" sz="1050" b="1">
              <a:solidFill>
                <a:srgbClr val="FF0000"/>
              </a:solidFill>
            </a:rPr>
            <a:t>6,352</a:t>
          </a:r>
          <a:r>
            <a:rPr kumimoji="1" lang="ja-JP" altLang="en-US" sz="1050" b="1">
              <a:solidFill>
                <a:srgbClr val="FF0000"/>
              </a:solidFill>
            </a:rPr>
            <a:t>円＝</a:t>
          </a:r>
          <a:r>
            <a:rPr kumimoji="1" lang="en-US" altLang="ja-JP" sz="1050" b="1">
              <a:solidFill>
                <a:srgbClr val="FF0000"/>
              </a:solidFill>
            </a:rPr>
            <a:t>16,352</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a:t>
          </a:r>
          <a:r>
            <a:rPr kumimoji="1" lang="ja-JP" altLang="en-US" sz="1050" b="1">
              <a:solidFill>
                <a:srgbClr val="FF0000"/>
              </a:solidFill>
            </a:rPr>
            <a:t>枚＋②</a:t>
          </a:r>
          <a:r>
            <a:rPr kumimoji="1" lang="en-US" altLang="ja-JP" sz="1050" b="1">
              <a:solidFill>
                <a:srgbClr val="FF0000"/>
              </a:solidFill>
            </a:rPr>
            <a:t>30</a:t>
          </a:r>
          <a:r>
            <a:rPr kumimoji="1" lang="ja-JP" altLang="en-US" sz="1050" b="1">
              <a:solidFill>
                <a:srgbClr val="FF0000"/>
              </a:solidFill>
            </a:rPr>
            <a:t>枚＝</a:t>
          </a:r>
          <a:r>
            <a:rPr kumimoji="1" lang="en-US" altLang="ja-JP" sz="1050" b="1">
              <a:solidFill>
                <a:srgbClr val="FF0000"/>
              </a:solidFill>
            </a:rPr>
            <a:t>80</a:t>
          </a:r>
          <a:r>
            <a:rPr kumimoji="1" lang="ja-JP" altLang="en-US" sz="1050" b="1">
              <a:solidFill>
                <a:srgbClr val="FF0000"/>
              </a:solidFill>
            </a:rPr>
            <a:t>枚</a:t>
          </a:r>
          <a:endParaRPr kumimoji="1" lang="en-US" altLang="ja-JP" sz="1050" b="1">
            <a:solidFill>
              <a:srgbClr val="FF0000"/>
            </a:solidFill>
          </a:endParaRPr>
        </a:p>
      </xdr:txBody>
    </xdr:sp>
    <xdr:clientData/>
  </xdr:twoCellAnchor>
  <xdr:twoCellAnchor>
    <xdr:from>
      <xdr:col>16</xdr:col>
      <xdr:colOff>581025</xdr:colOff>
      <xdr:row>0</xdr:row>
      <xdr:rowOff>0</xdr:rowOff>
    </xdr:from>
    <xdr:to>
      <xdr:col>20</xdr:col>
      <xdr:colOff>161925</xdr:colOff>
      <xdr:row>4</xdr:row>
      <xdr:rowOff>142875</xdr:rowOff>
    </xdr:to>
    <xdr:sp macro="" textlink="">
      <xdr:nvSpPr>
        <xdr:cNvPr id="6" name="吹き出し: 四角形 5">
          <a:extLst>
            <a:ext uri="{FF2B5EF4-FFF2-40B4-BE49-F238E27FC236}">
              <a16:creationId xmlns:a16="http://schemas.microsoft.com/office/drawing/2014/main" id="{64AF6168-38C2-4756-8D97-2209ECCAC373}"/>
            </a:ext>
          </a:extLst>
        </xdr:cNvPr>
        <xdr:cNvSpPr/>
      </xdr:nvSpPr>
      <xdr:spPr>
        <a:xfrm>
          <a:off x="15725775" y="0"/>
          <a:ext cx="2324100" cy="1114425"/>
        </a:xfrm>
        <a:prstGeom prst="wedgeRectCallout">
          <a:avLst>
            <a:gd name="adj1" fmla="val 25973"/>
            <a:gd name="adj2" fmla="val 9155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コロナ患者の入院医療に携わる従事者のみが対象です。</a:t>
          </a:r>
          <a:endParaRPr kumimoji="1" lang="en-US" altLang="ja-JP" sz="1100" b="1">
            <a:solidFill>
              <a:srgbClr val="FF0000"/>
            </a:solidFill>
          </a:endParaRPr>
        </a:p>
        <a:p>
          <a:pPr algn="l"/>
          <a:r>
            <a:rPr kumimoji="1" lang="ja-JP" altLang="en-US" sz="1100" b="1">
              <a:solidFill>
                <a:srgbClr val="FF0000"/>
              </a:solidFill>
            </a:rPr>
            <a:t>（事務職員等も対象です。）</a:t>
          </a:r>
        </a:p>
      </xdr:txBody>
    </xdr:sp>
    <xdr:clientData/>
  </xdr:twoCellAnchor>
  <xdr:twoCellAnchor>
    <xdr:from>
      <xdr:col>0</xdr:col>
      <xdr:colOff>66675</xdr:colOff>
      <xdr:row>22</xdr:row>
      <xdr:rowOff>0</xdr:rowOff>
    </xdr:from>
    <xdr:to>
      <xdr:col>6</xdr:col>
      <xdr:colOff>203835</xdr:colOff>
      <xdr:row>28</xdr:row>
      <xdr:rowOff>184897</xdr:rowOff>
    </xdr:to>
    <xdr:sp macro="" textlink="">
      <xdr:nvSpPr>
        <xdr:cNvPr id="8" name="正方形/長方形 7">
          <a:extLst>
            <a:ext uri="{FF2B5EF4-FFF2-40B4-BE49-F238E27FC236}">
              <a16:creationId xmlns:a16="http://schemas.microsoft.com/office/drawing/2014/main" id="{677E8C90-A100-4E53-A8F5-21640ADB0951}"/>
            </a:ext>
          </a:extLst>
        </xdr:cNvPr>
        <xdr:cNvSpPr/>
      </xdr:nvSpPr>
      <xdr:spPr>
        <a:xfrm>
          <a:off x="66675" y="6810375"/>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301625</xdr:colOff>
      <xdr:row>10</xdr:row>
      <xdr:rowOff>47625</xdr:rowOff>
    </xdr:from>
    <xdr:to>
      <xdr:col>24</xdr:col>
      <xdr:colOff>25400</xdr:colOff>
      <xdr:row>12</xdr:row>
      <xdr:rowOff>206375</xdr:rowOff>
    </xdr:to>
    <xdr:sp macro="" textlink="">
      <xdr:nvSpPr>
        <xdr:cNvPr id="2" name="正方形/長方形 1">
          <a:extLst>
            <a:ext uri="{FF2B5EF4-FFF2-40B4-BE49-F238E27FC236}">
              <a16:creationId xmlns:a16="http://schemas.microsoft.com/office/drawing/2014/main" id="{576F23EA-2DED-460A-957D-A0937F9A9CA5}"/>
            </a:ext>
          </a:extLst>
        </xdr:cNvPr>
        <xdr:cNvSpPr/>
      </xdr:nvSpPr>
      <xdr:spPr>
        <a:xfrm>
          <a:off x="7429500" y="26987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578224</xdr:colOff>
      <xdr:row>13</xdr:row>
      <xdr:rowOff>33618</xdr:rowOff>
    </xdr:from>
    <xdr:to>
      <xdr:col>29</xdr:col>
      <xdr:colOff>242047</xdr:colOff>
      <xdr:row>23</xdr:row>
      <xdr:rowOff>235323</xdr:rowOff>
    </xdr:to>
    <xdr:sp macro="" textlink="">
      <xdr:nvSpPr>
        <xdr:cNvPr id="2" name="吹き出し: 四角形 1">
          <a:extLst>
            <a:ext uri="{FF2B5EF4-FFF2-40B4-BE49-F238E27FC236}">
              <a16:creationId xmlns:a16="http://schemas.microsoft.com/office/drawing/2014/main" id="{7BFB2CD3-0DBB-418A-ACE4-92E92A4B6E3C}"/>
            </a:ext>
          </a:extLst>
        </xdr:cNvPr>
        <xdr:cNvSpPr/>
      </xdr:nvSpPr>
      <xdr:spPr>
        <a:xfrm>
          <a:off x="8545606" y="3238500"/>
          <a:ext cx="4370294" cy="311523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①令和</a:t>
          </a:r>
          <a:r>
            <a:rPr kumimoji="1" lang="en-US" altLang="ja-JP" sz="1200" b="1">
              <a:solidFill>
                <a:srgbClr val="FF0000"/>
              </a:solidFill>
            </a:rPr>
            <a:t>4</a:t>
          </a:r>
          <a:r>
            <a:rPr kumimoji="1" lang="ja-JP" altLang="en-US" sz="1200" b="1">
              <a:solidFill>
                <a:srgbClr val="FF0000"/>
              </a:solidFill>
            </a:rPr>
            <a:t>年度以前に整備した設備を追加整備する場合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例）人工呼吸器</a:t>
          </a:r>
          <a:endParaRPr kumimoji="1" lang="en-US" altLang="ja-JP" sz="1200" b="0">
            <a:solidFill>
              <a:srgbClr val="FF0000"/>
            </a:solidFill>
          </a:endParaRPr>
        </a:p>
        <a:p>
          <a:pPr algn="l"/>
          <a:r>
            <a:rPr kumimoji="1" lang="ja-JP" altLang="en-US" sz="1200" b="0">
              <a:solidFill>
                <a:srgbClr val="FF0000"/>
              </a:solidFill>
            </a:rPr>
            <a:t>令和</a:t>
          </a:r>
          <a:r>
            <a:rPr kumimoji="1" lang="en-US" altLang="ja-JP" sz="1200" b="0">
              <a:solidFill>
                <a:srgbClr val="FF0000"/>
              </a:solidFill>
            </a:rPr>
            <a:t>3</a:t>
          </a:r>
          <a:r>
            <a:rPr kumimoji="1" lang="ja-JP" altLang="en-US" sz="1200" b="0">
              <a:solidFill>
                <a:srgbClr val="FF0000"/>
              </a:solidFill>
            </a:rPr>
            <a:t>年度　１台、令和</a:t>
          </a:r>
          <a:r>
            <a:rPr kumimoji="1" lang="en-US" altLang="ja-JP" sz="1200" b="0">
              <a:solidFill>
                <a:srgbClr val="FF0000"/>
              </a:solidFill>
            </a:rPr>
            <a:t>4</a:t>
          </a:r>
          <a:r>
            <a:rPr kumimoji="1" lang="ja-JP" altLang="en-US" sz="1200" b="0">
              <a:solidFill>
                <a:srgbClr val="FF0000"/>
              </a:solidFill>
            </a:rPr>
            <a:t>年度　１台を整備し、人工呼吸器対応が必要な患者の受入を行ってきた。しかし、ピーク時には人工呼吸器対応の患者（</a:t>
          </a:r>
          <a:r>
            <a:rPr kumimoji="1" lang="en-US" altLang="ja-JP" sz="1200" b="0">
              <a:solidFill>
                <a:srgbClr val="FF0000"/>
              </a:solidFill>
            </a:rPr>
            <a:t>5</a:t>
          </a:r>
          <a:r>
            <a:rPr kumimoji="1" lang="ja-JP" altLang="en-US" sz="1200" b="0">
              <a:solidFill>
                <a:srgbClr val="FF0000"/>
              </a:solidFill>
            </a:rPr>
            <a:t>人）が多く、コロナ患者用の人工呼吸器が足りなかったことから、他院への転院や他病棟へ転棟させることで対応してきたところ。</a:t>
          </a:r>
          <a:endParaRPr kumimoji="1" lang="en-US" altLang="ja-JP" sz="1200" b="0">
            <a:solidFill>
              <a:srgbClr val="FF0000"/>
            </a:solidFill>
          </a:endParaRPr>
        </a:p>
        <a:p>
          <a:pPr algn="l"/>
          <a:r>
            <a:rPr kumimoji="1" lang="ja-JP" altLang="en-US" sz="1200" b="0">
              <a:solidFill>
                <a:srgbClr val="FF0000"/>
              </a:solidFill>
            </a:rPr>
            <a:t>そのようなことも踏まえて、新たに２台の人工呼吸器を整備し、人工呼吸器が必要な患者への対応を強化する必要があるため。</a:t>
          </a:r>
          <a:endParaRPr kumimoji="1" lang="en-US" altLang="ja-JP" sz="1200" b="0">
            <a:solidFill>
              <a:srgbClr val="FF0000"/>
            </a:solidFill>
          </a:endParaRPr>
        </a:p>
        <a:p>
          <a:pPr algn="l"/>
          <a:endParaRPr kumimoji="1" lang="en-US" altLang="ja-JP" sz="1200" b="1">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549088</xdr:colOff>
      <xdr:row>25</xdr:row>
      <xdr:rowOff>15689</xdr:rowOff>
    </xdr:from>
    <xdr:to>
      <xdr:col>29</xdr:col>
      <xdr:colOff>262218</xdr:colOff>
      <xdr:row>27</xdr:row>
      <xdr:rowOff>152063</xdr:rowOff>
    </xdr:to>
    <xdr:sp macro="" textlink="">
      <xdr:nvSpPr>
        <xdr:cNvPr id="3" name="吹き出し: 四角形 2">
          <a:extLst>
            <a:ext uri="{FF2B5EF4-FFF2-40B4-BE49-F238E27FC236}">
              <a16:creationId xmlns:a16="http://schemas.microsoft.com/office/drawing/2014/main" id="{D0643892-D374-4E89-913A-4D605EE9C041}"/>
            </a:ext>
          </a:extLst>
        </xdr:cNvPr>
        <xdr:cNvSpPr/>
      </xdr:nvSpPr>
      <xdr:spPr>
        <a:xfrm>
          <a:off x="8516470" y="6739218"/>
          <a:ext cx="4419601" cy="741492"/>
        </a:xfrm>
        <a:prstGeom prst="wedgeRectCallout">
          <a:avLst>
            <a:gd name="adj1" fmla="val -77068"/>
            <a:gd name="adj2" fmla="val -3024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r>
            <a:rPr kumimoji="1" lang="ja-JP" altLang="en-US" sz="1100" b="1">
              <a:solidFill>
                <a:srgbClr val="FF0000"/>
              </a:solidFill>
            </a:rPr>
            <a:t>を参考に、過去の整備実績、用途、効果、必要数量の根拠等について、具体的に記載しください。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358589</xdr:colOff>
      <xdr:row>24</xdr:row>
      <xdr:rowOff>179294</xdr:rowOff>
    </xdr:from>
    <xdr:to>
      <xdr:col>32</xdr:col>
      <xdr:colOff>504264</xdr:colOff>
      <xdr:row>35</xdr:row>
      <xdr:rowOff>156882</xdr:rowOff>
    </xdr:to>
    <xdr:sp macro="" textlink="">
      <xdr:nvSpPr>
        <xdr:cNvPr id="2" name="吹き出し: 四角形 1">
          <a:extLst>
            <a:ext uri="{FF2B5EF4-FFF2-40B4-BE49-F238E27FC236}">
              <a16:creationId xmlns:a16="http://schemas.microsoft.com/office/drawing/2014/main" id="{DCD5F820-97AE-4521-AAF0-9D2ED68925E3}"/>
            </a:ext>
          </a:extLst>
        </xdr:cNvPr>
        <xdr:cNvSpPr/>
      </xdr:nvSpPr>
      <xdr:spPr>
        <a:xfrm>
          <a:off x="8740589" y="6230470"/>
          <a:ext cx="5524499" cy="2599765"/>
        </a:xfrm>
        <a:prstGeom prst="wedgeRectCallout">
          <a:avLst>
            <a:gd name="adj1" fmla="val -75449"/>
            <a:gd name="adj2" fmla="val -166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記載例</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例）体外式膜型人工肺</a:t>
          </a:r>
          <a:endParaRPr kumimoji="1" lang="en-US" altLang="ja-JP" sz="1200" b="1">
            <a:solidFill>
              <a:srgbClr val="FF0000"/>
            </a:solidFill>
          </a:endParaRPr>
        </a:p>
        <a:p>
          <a:pPr algn="l"/>
          <a:r>
            <a:rPr kumimoji="1" lang="ja-JP" altLang="en-US" sz="1200" b="1">
              <a:solidFill>
                <a:srgbClr val="FF0000"/>
              </a:solidFill>
            </a:rPr>
            <a:t>　体外式膜型人工肺を整備するにあたり、リースの場合１年間で</a:t>
          </a:r>
          <a:r>
            <a:rPr kumimoji="1" lang="en-US" altLang="ja-JP" sz="1200" b="1">
              <a:solidFill>
                <a:srgbClr val="FF0000"/>
              </a:solidFill>
            </a:rPr>
            <a:t>15,000,000</a:t>
          </a:r>
          <a:r>
            <a:rPr kumimoji="1" lang="ja-JP" altLang="en-US" sz="1200" b="1">
              <a:solidFill>
                <a:srgbClr val="FF0000"/>
              </a:solidFill>
            </a:rPr>
            <a:t>円であるが、購入の場合は</a:t>
          </a:r>
          <a:r>
            <a:rPr kumimoji="1" lang="en-US" altLang="ja-JP" sz="1200" b="1">
              <a:solidFill>
                <a:srgbClr val="FF0000"/>
              </a:solidFill>
            </a:rPr>
            <a:t>14,000,000</a:t>
          </a:r>
          <a:r>
            <a:rPr kumimoji="1" lang="ja-JP" altLang="en-US" sz="1200" b="1">
              <a:solidFill>
                <a:srgbClr val="FF0000"/>
              </a:solidFill>
            </a:rPr>
            <a:t>円で購入できるため。</a:t>
          </a:r>
          <a:endParaRPr kumimoji="1" lang="en-US" altLang="ja-JP" sz="1200" b="1">
            <a:solidFill>
              <a:srgbClr val="FF0000"/>
            </a:solidFill>
          </a:endParaRPr>
        </a:p>
        <a:p>
          <a:pPr algn="l"/>
          <a:r>
            <a:rPr kumimoji="1" lang="ja-JP" altLang="en-US" sz="1200" b="1">
              <a:solidFill>
                <a:srgbClr val="FF0000"/>
              </a:solidFill>
            </a:rPr>
            <a:t>　なお、奈良県新型コロナウイルス感染症緊急包括支援事業補助金（医療分）交付要綱を遵守し、財産処分が必要な場合は適切な手続きを行います。</a:t>
          </a:r>
          <a:endParaRPr kumimoji="1" lang="en-US" altLang="ja-JP" sz="1200" b="1">
            <a:solidFill>
              <a:srgbClr val="FF0000"/>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リースより購入が安価であることを証する見積書の添付をお願いします。</a:t>
          </a:r>
          <a:endParaRPr kumimoji="1" lang="en-US" altLang="ja-JP" sz="1200" b="1">
            <a:solidFill>
              <a:srgbClr val="FF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95250</xdr:colOff>
      <xdr:row>12</xdr:row>
      <xdr:rowOff>123824</xdr:rowOff>
    </xdr:from>
    <xdr:to>
      <xdr:col>53</xdr:col>
      <xdr:colOff>2466</xdr:colOff>
      <xdr:row>14</xdr:row>
      <xdr:rowOff>159347</xdr:rowOff>
    </xdr:to>
    <xdr:sp macro="" textlink="">
      <xdr:nvSpPr>
        <xdr:cNvPr id="2" name="吹き出し: 四角形 1">
          <a:extLst>
            <a:ext uri="{FF2B5EF4-FFF2-40B4-BE49-F238E27FC236}">
              <a16:creationId xmlns:a16="http://schemas.microsoft.com/office/drawing/2014/main" id="{3FA6C44E-88E0-4A70-9B08-3062E4B68657}"/>
            </a:ext>
          </a:extLst>
        </xdr:cNvPr>
        <xdr:cNvSpPr/>
      </xdr:nvSpPr>
      <xdr:spPr>
        <a:xfrm>
          <a:off x="6267450" y="2962274"/>
          <a:ext cx="7365291" cy="45462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180975</xdr:colOff>
      <xdr:row>5</xdr:row>
      <xdr:rowOff>123825</xdr:rowOff>
    </xdr:from>
    <xdr:to>
      <xdr:col>51</xdr:col>
      <xdr:colOff>38100</xdr:colOff>
      <xdr:row>10</xdr:row>
      <xdr:rowOff>142875</xdr:rowOff>
    </xdr:to>
    <xdr:sp macro="" textlink="">
      <xdr:nvSpPr>
        <xdr:cNvPr id="2" name="正方形/長方形 1">
          <a:extLst>
            <a:ext uri="{FF2B5EF4-FFF2-40B4-BE49-F238E27FC236}">
              <a16:creationId xmlns:a16="http://schemas.microsoft.com/office/drawing/2014/main" id="{C345AB51-1836-4E21-A0B5-C8F4D173C554}"/>
            </a:ext>
          </a:extLst>
        </xdr:cNvPr>
        <xdr:cNvSpPr/>
      </xdr:nvSpPr>
      <xdr:spPr>
        <a:xfrm>
          <a:off x="6096000" y="136207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123825</xdr:colOff>
      <xdr:row>1</xdr:row>
      <xdr:rowOff>9525</xdr:rowOff>
    </xdr:from>
    <xdr:to>
      <xdr:col>41</xdr:col>
      <xdr:colOff>238125</xdr:colOff>
      <xdr:row>2</xdr:row>
      <xdr:rowOff>85725</xdr:rowOff>
    </xdr:to>
    <xdr:sp macro="" textlink="">
      <xdr:nvSpPr>
        <xdr:cNvPr id="3" name="吹き出し: 四角形 2">
          <a:extLst>
            <a:ext uri="{FF2B5EF4-FFF2-40B4-BE49-F238E27FC236}">
              <a16:creationId xmlns:a16="http://schemas.microsoft.com/office/drawing/2014/main" id="{469EA94F-14B3-4C64-97CB-1B52A750B2EF}"/>
            </a:ext>
          </a:extLst>
        </xdr:cNvPr>
        <xdr:cNvSpPr/>
      </xdr:nvSpPr>
      <xdr:spPr>
        <a:xfrm>
          <a:off x="6296025"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190500</xdr:colOff>
      <xdr:row>3</xdr:row>
      <xdr:rowOff>66675</xdr:rowOff>
    </xdr:from>
    <xdr:to>
      <xdr:col>32</xdr:col>
      <xdr:colOff>247650</xdr:colOff>
      <xdr:row>5</xdr:row>
      <xdr:rowOff>38100</xdr:rowOff>
    </xdr:to>
    <xdr:sp macro="" textlink="">
      <xdr:nvSpPr>
        <xdr:cNvPr id="4" name="吹き出し: 四角形 3">
          <a:extLst>
            <a:ext uri="{FF2B5EF4-FFF2-40B4-BE49-F238E27FC236}">
              <a16:creationId xmlns:a16="http://schemas.microsoft.com/office/drawing/2014/main" id="{641DB292-BE44-4450-9CAC-1B3E9238636A}"/>
            </a:ext>
          </a:extLst>
        </xdr:cNvPr>
        <xdr:cNvSpPr/>
      </xdr:nvSpPr>
      <xdr:spPr>
        <a:xfrm>
          <a:off x="6105525" y="80962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190500</xdr:colOff>
      <xdr:row>15</xdr:row>
      <xdr:rowOff>28575</xdr:rowOff>
    </xdr:from>
    <xdr:to>
      <xdr:col>36</xdr:col>
      <xdr:colOff>180975</xdr:colOff>
      <xdr:row>31</xdr:row>
      <xdr:rowOff>9525</xdr:rowOff>
    </xdr:to>
    <xdr:sp macro="" textlink="">
      <xdr:nvSpPr>
        <xdr:cNvPr id="5" name="正方形/長方形 4">
          <a:extLst>
            <a:ext uri="{FF2B5EF4-FFF2-40B4-BE49-F238E27FC236}">
              <a16:creationId xmlns:a16="http://schemas.microsoft.com/office/drawing/2014/main" id="{DF3608CD-EA48-4E38-BAED-59056A8882A8}"/>
            </a:ext>
          </a:extLst>
        </xdr:cNvPr>
        <xdr:cNvSpPr/>
      </xdr:nvSpPr>
      <xdr:spPr>
        <a:xfrm>
          <a:off x="6105525" y="3743325"/>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・所要額精算書（別紙２－３）</a:t>
          </a:r>
          <a:endParaRPr kumimoji="1" lang="en-US" altLang="ja-JP" sz="1200" b="1">
            <a:solidFill>
              <a:srgbClr val="FF0000"/>
            </a:solidFill>
          </a:endParaRPr>
        </a:p>
        <a:p>
          <a:pPr algn="l"/>
          <a:r>
            <a:rPr kumimoji="1" lang="ja-JP" altLang="en-US" sz="1200" b="1">
              <a:solidFill>
                <a:srgbClr val="FF0000"/>
              </a:solidFill>
            </a:rPr>
            <a:t>・実績報告書（別紙２－４）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・購入物品一覧（別紙２－４附表）</a:t>
          </a:r>
          <a:endParaRPr kumimoji="1" lang="en-US" altLang="ja-JP" sz="1200" b="1">
            <a:solidFill>
              <a:srgbClr val="FF0000"/>
            </a:solidFill>
          </a:endParaRPr>
        </a:p>
        <a:p>
          <a:pPr algn="l"/>
          <a:r>
            <a:rPr kumimoji="1" lang="ja-JP" altLang="en-US" sz="1200" b="1">
              <a:solidFill>
                <a:srgbClr val="FF0000"/>
              </a:solidFill>
            </a:rPr>
            <a:t>・個人防護具積算（別紙２－４附表）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200025</xdr:colOff>
      <xdr:row>11</xdr:row>
      <xdr:rowOff>66675</xdr:rowOff>
    </xdr:from>
    <xdr:to>
      <xdr:col>52</xdr:col>
      <xdr:colOff>35719</xdr:colOff>
      <xdr:row>14</xdr:row>
      <xdr:rowOff>180975</xdr:rowOff>
    </xdr:to>
    <xdr:sp macro="" textlink="">
      <xdr:nvSpPr>
        <xdr:cNvPr id="6" name="正方形/長方形 5">
          <a:extLst>
            <a:ext uri="{FF2B5EF4-FFF2-40B4-BE49-F238E27FC236}">
              <a16:creationId xmlns:a16="http://schemas.microsoft.com/office/drawing/2014/main" id="{D1B1C839-CFE6-4525-9EDC-33BD9E7C4E98}"/>
            </a:ext>
          </a:extLst>
        </xdr:cNvPr>
        <xdr:cNvSpPr/>
      </xdr:nvSpPr>
      <xdr:spPr>
        <a:xfrm>
          <a:off x="6115050" y="2790825"/>
          <a:ext cx="7293769"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209551</xdr:colOff>
      <xdr:row>31</xdr:row>
      <xdr:rowOff>136524</xdr:rowOff>
    </xdr:from>
    <xdr:to>
      <xdr:col>52</xdr:col>
      <xdr:colOff>114299</xdr:colOff>
      <xdr:row>35</xdr:row>
      <xdr:rowOff>141022</xdr:rowOff>
    </xdr:to>
    <xdr:sp macro="" textlink="">
      <xdr:nvSpPr>
        <xdr:cNvPr id="7" name="正方形/長方形 6">
          <a:extLst>
            <a:ext uri="{FF2B5EF4-FFF2-40B4-BE49-F238E27FC236}">
              <a16:creationId xmlns:a16="http://schemas.microsoft.com/office/drawing/2014/main" id="{D18E97C4-2A6E-42B3-9D14-51333D84D8C7}"/>
            </a:ext>
          </a:extLst>
        </xdr:cNvPr>
        <xdr:cNvSpPr/>
      </xdr:nvSpPr>
      <xdr:spPr>
        <a:xfrm>
          <a:off x="6124576" y="7813674"/>
          <a:ext cx="7362823"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83413</xdr:colOff>
      <xdr:row>27</xdr:row>
      <xdr:rowOff>100303</xdr:rowOff>
    </xdr:from>
    <xdr:to>
      <xdr:col>49</xdr:col>
      <xdr:colOff>124208</xdr:colOff>
      <xdr:row>29</xdr:row>
      <xdr:rowOff>124640</xdr:rowOff>
    </xdr:to>
    <xdr:grpSp>
      <xdr:nvGrpSpPr>
        <xdr:cNvPr id="8" name="グループ化 7">
          <a:extLst>
            <a:ext uri="{FF2B5EF4-FFF2-40B4-BE49-F238E27FC236}">
              <a16:creationId xmlns:a16="http://schemas.microsoft.com/office/drawing/2014/main" id="{4F475E45-9A4C-4167-A09B-357502C8CF8A}"/>
            </a:ext>
          </a:extLst>
        </xdr:cNvPr>
        <xdr:cNvGrpSpPr/>
      </xdr:nvGrpSpPr>
      <xdr:grpSpPr>
        <a:xfrm>
          <a:off x="9598888" y="6786853"/>
          <a:ext cx="3126895" cy="519637"/>
          <a:chOff x="10677620" y="5983868"/>
          <a:chExt cx="3196168" cy="535030"/>
        </a:xfrm>
      </xdr:grpSpPr>
      <xdr:sp macro="" textlink="">
        <xdr:nvSpPr>
          <xdr:cNvPr id="9" name="吹き出し: 四角形 8">
            <a:extLst>
              <a:ext uri="{FF2B5EF4-FFF2-40B4-BE49-F238E27FC236}">
                <a16:creationId xmlns:a16="http://schemas.microsoft.com/office/drawing/2014/main" id="{0A94F418-8C68-4BEB-B8B4-2369D287C7AE}"/>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0" name="吹き出し: 四角形 9">
            <a:extLst>
              <a:ext uri="{FF2B5EF4-FFF2-40B4-BE49-F238E27FC236}">
                <a16:creationId xmlns:a16="http://schemas.microsoft.com/office/drawing/2014/main" id="{C0BA2A14-43F5-43D9-A45D-CCD159F5E6AD}"/>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2245178</xdr:colOff>
      <xdr:row>17</xdr:row>
      <xdr:rowOff>217714</xdr:rowOff>
    </xdr:from>
    <xdr:to>
      <xdr:col>8</xdr:col>
      <xdr:colOff>576942</xdr:colOff>
      <xdr:row>21</xdr:row>
      <xdr:rowOff>27215</xdr:rowOff>
    </xdr:to>
    <xdr:sp macro="" textlink="">
      <xdr:nvSpPr>
        <xdr:cNvPr id="5" name="吹き出し: 四角形 4">
          <a:extLst>
            <a:ext uri="{FF2B5EF4-FFF2-40B4-BE49-F238E27FC236}">
              <a16:creationId xmlns:a16="http://schemas.microsoft.com/office/drawing/2014/main" id="{FB0F307C-2922-48C6-8707-E3ABACFF52C5}"/>
            </a:ext>
          </a:extLst>
        </xdr:cNvPr>
        <xdr:cNvSpPr/>
      </xdr:nvSpPr>
      <xdr:spPr>
        <a:xfrm>
          <a:off x="2435678" y="8205107"/>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15</xdr:col>
      <xdr:colOff>231321</xdr:colOff>
      <xdr:row>14</xdr:row>
      <xdr:rowOff>149678</xdr:rowOff>
    </xdr:from>
    <xdr:to>
      <xdr:col>26</xdr:col>
      <xdr:colOff>440871</xdr:colOff>
      <xdr:row>15</xdr:row>
      <xdr:rowOff>435429</xdr:rowOff>
    </xdr:to>
    <xdr:sp macro="" textlink="">
      <xdr:nvSpPr>
        <xdr:cNvPr id="6" name="吹き出し: 四角形 5">
          <a:extLst>
            <a:ext uri="{FF2B5EF4-FFF2-40B4-BE49-F238E27FC236}">
              <a16:creationId xmlns:a16="http://schemas.microsoft.com/office/drawing/2014/main" id="{5B18B887-31C9-4A05-A5CB-28AF29F561C7}"/>
            </a:ext>
          </a:extLst>
        </xdr:cNvPr>
        <xdr:cNvSpPr/>
      </xdr:nvSpPr>
      <xdr:spPr>
        <a:xfrm>
          <a:off x="13770428" y="6626678"/>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2245179</xdr:colOff>
      <xdr:row>21</xdr:row>
      <xdr:rowOff>190499</xdr:rowOff>
    </xdr:from>
    <xdr:to>
      <xdr:col>8</xdr:col>
      <xdr:colOff>449036</xdr:colOff>
      <xdr:row>25</xdr:row>
      <xdr:rowOff>0</xdr:rowOff>
    </xdr:to>
    <xdr:sp macro="" textlink="">
      <xdr:nvSpPr>
        <xdr:cNvPr id="8" name="吹き出し: 四角形 7">
          <a:extLst>
            <a:ext uri="{FF2B5EF4-FFF2-40B4-BE49-F238E27FC236}">
              <a16:creationId xmlns:a16="http://schemas.microsoft.com/office/drawing/2014/main" id="{6844DE04-55BD-4CE4-880D-389538F13616}"/>
            </a:ext>
          </a:extLst>
        </xdr:cNvPr>
        <xdr:cNvSpPr/>
      </xdr:nvSpPr>
      <xdr:spPr>
        <a:xfrm>
          <a:off x="2435679" y="9157606"/>
          <a:ext cx="7415893" cy="789215"/>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）欄以外の項目は別紙２－４、</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２</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個人防護具</a:t>
          </a:r>
          <a:r>
            <a:rPr kumimoji="1" lang="ja-JP" altLang="ja-JP" sz="1400" b="1">
              <a:solidFill>
                <a:srgbClr val="FF0000"/>
              </a:solidFill>
              <a:effectLst/>
              <a:latin typeface="+mn-lt"/>
              <a:ea typeface="+mn-ea"/>
              <a:cs typeface="+mn-cs"/>
            </a:rPr>
            <a:t>積算）</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324971</xdr:colOff>
      <xdr:row>14</xdr:row>
      <xdr:rowOff>475130</xdr:rowOff>
    </xdr:from>
    <xdr:to>
      <xdr:col>18</xdr:col>
      <xdr:colOff>246531</xdr:colOff>
      <xdr:row>16</xdr:row>
      <xdr:rowOff>105335</xdr:rowOff>
    </xdr:to>
    <xdr:sp macro="" textlink="">
      <xdr:nvSpPr>
        <xdr:cNvPr id="2" name="吹き出し: 四角形 1">
          <a:extLst>
            <a:ext uri="{FF2B5EF4-FFF2-40B4-BE49-F238E27FC236}">
              <a16:creationId xmlns:a16="http://schemas.microsoft.com/office/drawing/2014/main" id="{A3ACE14F-7D26-44EF-BB73-8202F12EC0E8}"/>
            </a:ext>
          </a:extLst>
        </xdr:cNvPr>
        <xdr:cNvSpPr/>
      </xdr:nvSpPr>
      <xdr:spPr>
        <a:xfrm>
          <a:off x="13424647" y="5775512"/>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647701</xdr:colOff>
      <xdr:row>10</xdr:row>
      <xdr:rowOff>87407</xdr:rowOff>
    </xdr:from>
    <xdr:to>
      <xdr:col>22</xdr:col>
      <xdr:colOff>578224</xdr:colOff>
      <xdr:row>10</xdr:row>
      <xdr:rowOff>537883</xdr:rowOff>
    </xdr:to>
    <xdr:sp macro="" textlink="">
      <xdr:nvSpPr>
        <xdr:cNvPr id="3" name="吹き出し: 四角形 2">
          <a:extLst>
            <a:ext uri="{FF2B5EF4-FFF2-40B4-BE49-F238E27FC236}">
              <a16:creationId xmlns:a16="http://schemas.microsoft.com/office/drawing/2014/main" id="{8EC0E5F4-6FAB-4453-B2BF-6D62BDC46F53}"/>
            </a:ext>
          </a:extLst>
        </xdr:cNvPr>
        <xdr:cNvSpPr/>
      </xdr:nvSpPr>
      <xdr:spPr>
        <a:xfrm>
          <a:off x="13747377" y="3191436"/>
          <a:ext cx="7404847"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・別紙２－４附表（個人防護具積算）に記入いただくと、自動計算し、反映されます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757520</xdr:colOff>
      <xdr:row>13</xdr:row>
      <xdr:rowOff>165847</xdr:rowOff>
    </xdr:from>
    <xdr:to>
      <xdr:col>23</xdr:col>
      <xdr:colOff>786655</xdr:colOff>
      <xdr:row>14</xdr:row>
      <xdr:rowOff>73959</xdr:rowOff>
    </xdr:to>
    <xdr:sp macro="" textlink="">
      <xdr:nvSpPr>
        <xdr:cNvPr id="4" name="吹き出し: 四角形 3">
          <a:extLst>
            <a:ext uri="{FF2B5EF4-FFF2-40B4-BE49-F238E27FC236}">
              <a16:creationId xmlns:a16="http://schemas.microsoft.com/office/drawing/2014/main" id="{1985F3B9-5310-41F3-BACC-BBD5D5E6CCD0}"/>
            </a:ext>
          </a:extLst>
        </xdr:cNvPr>
        <xdr:cNvSpPr/>
      </xdr:nvSpPr>
      <xdr:spPr>
        <a:xfrm>
          <a:off x="13857196" y="4917141"/>
          <a:ext cx="8668871" cy="45720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764243</xdr:colOff>
      <xdr:row>12</xdr:row>
      <xdr:rowOff>105336</xdr:rowOff>
    </xdr:from>
    <xdr:to>
      <xdr:col>23</xdr:col>
      <xdr:colOff>793378</xdr:colOff>
      <xdr:row>13</xdr:row>
      <xdr:rowOff>6724</xdr:rowOff>
    </xdr:to>
    <xdr:sp macro="" textlink="">
      <xdr:nvSpPr>
        <xdr:cNvPr id="5" name="吹き出し: 四角形 4">
          <a:extLst>
            <a:ext uri="{FF2B5EF4-FFF2-40B4-BE49-F238E27FC236}">
              <a16:creationId xmlns:a16="http://schemas.microsoft.com/office/drawing/2014/main" id="{6FA802B5-F71D-4A53-9611-214685E740B1}"/>
            </a:ext>
          </a:extLst>
        </xdr:cNvPr>
        <xdr:cNvSpPr/>
      </xdr:nvSpPr>
      <xdr:spPr>
        <a:xfrm>
          <a:off x="13863919" y="4307542"/>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773208</xdr:colOff>
      <xdr:row>9</xdr:row>
      <xdr:rowOff>22412</xdr:rowOff>
    </xdr:from>
    <xdr:to>
      <xdr:col>23</xdr:col>
      <xdr:colOff>802343</xdr:colOff>
      <xdr:row>9</xdr:row>
      <xdr:rowOff>481852</xdr:rowOff>
    </xdr:to>
    <xdr:sp macro="" textlink="">
      <xdr:nvSpPr>
        <xdr:cNvPr id="6" name="吹き出し: 四角形 5">
          <a:extLst>
            <a:ext uri="{FF2B5EF4-FFF2-40B4-BE49-F238E27FC236}">
              <a16:creationId xmlns:a16="http://schemas.microsoft.com/office/drawing/2014/main" id="{A78AA851-C575-4EBE-ABEF-A059222FC9C5}"/>
            </a:ext>
          </a:extLst>
        </xdr:cNvPr>
        <xdr:cNvSpPr/>
      </xdr:nvSpPr>
      <xdr:spPr>
        <a:xfrm>
          <a:off x="13872884" y="2577353"/>
          <a:ext cx="8668871" cy="459440"/>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・別紙２－４附表（購入物品一覧）に記入いただくと、自動計算し、反映されます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6</xdr:col>
      <xdr:colOff>415291</xdr:colOff>
      <xdr:row>5</xdr:row>
      <xdr:rowOff>150495</xdr:rowOff>
    </xdr:from>
    <xdr:ext cx="2026920" cy="800604"/>
    <xdr:sp macro="" textlink="">
      <xdr:nvSpPr>
        <xdr:cNvPr id="2" name="テキスト ボックス 1">
          <a:extLst>
            <a:ext uri="{FF2B5EF4-FFF2-40B4-BE49-F238E27FC236}">
              <a16:creationId xmlns:a16="http://schemas.microsoft.com/office/drawing/2014/main" id="{F6153A19-9E83-4002-9BC4-34E7163DDCD2}"/>
            </a:ext>
          </a:extLst>
        </xdr:cNvPr>
        <xdr:cNvSpPr txBox="1"/>
      </xdr:nvSpPr>
      <xdr:spPr>
        <a:xfrm>
          <a:off x="8349616" y="1207770"/>
          <a:ext cx="2026920"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（３）個人防護具は、</a:t>
          </a:r>
          <a:endParaRPr kumimoji="1" lang="en-US" altLang="ja-JP" sz="1100"/>
        </a:p>
        <a:p>
          <a:r>
            <a:rPr kumimoji="1" lang="ja-JP" altLang="en-US" sz="1100"/>
            <a:t>附表「個人防護具積算」に</a:t>
          </a:r>
          <a:endParaRPr kumimoji="1" lang="en-US" altLang="ja-JP" sz="1100"/>
        </a:p>
        <a:p>
          <a:r>
            <a:rPr kumimoji="1" lang="ja-JP" altLang="en-US" sz="1100"/>
            <a:t>ご記入ください。</a:t>
          </a:r>
        </a:p>
      </xdr:txBody>
    </xdr:sp>
    <xdr:clientData/>
  </xdr:oneCellAnchor>
  <xdr:twoCellAnchor>
    <xdr:from>
      <xdr:col>14</xdr:col>
      <xdr:colOff>304799</xdr:colOff>
      <xdr:row>16</xdr:row>
      <xdr:rowOff>0</xdr:rowOff>
    </xdr:from>
    <xdr:to>
      <xdr:col>25</xdr:col>
      <xdr:colOff>28574</xdr:colOff>
      <xdr:row>19</xdr:row>
      <xdr:rowOff>190500</xdr:rowOff>
    </xdr:to>
    <xdr:sp macro="" textlink="">
      <xdr:nvSpPr>
        <xdr:cNvPr id="3" name="正方形/長方形 2">
          <a:extLst>
            <a:ext uri="{FF2B5EF4-FFF2-40B4-BE49-F238E27FC236}">
              <a16:creationId xmlns:a16="http://schemas.microsoft.com/office/drawing/2014/main" id="{E143A076-D7DB-46BA-818B-0CC885BD0BEC}"/>
            </a:ext>
          </a:extLst>
        </xdr:cNvPr>
        <xdr:cNvSpPr/>
      </xdr:nvSpPr>
      <xdr:spPr>
        <a:xfrm>
          <a:off x="12058649" y="405765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247650</xdr:colOff>
      <xdr:row>19</xdr:row>
      <xdr:rowOff>238124</xdr:rowOff>
    </xdr:from>
    <xdr:to>
      <xdr:col>24</xdr:col>
      <xdr:colOff>647700</xdr:colOff>
      <xdr:row>24</xdr:row>
      <xdr:rowOff>28574</xdr:rowOff>
    </xdr:to>
    <xdr:sp macro="" textlink="">
      <xdr:nvSpPr>
        <xdr:cNvPr id="4" name="正方形/長方形 3">
          <a:extLst>
            <a:ext uri="{FF2B5EF4-FFF2-40B4-BE49-F238E27FC236}">
              <a16:creationId xmlns:a16="http://schemas.microsoft.com/office/drawing/2014/main" id="{8FFDACD4-A608-48AC-ADF1-6116F7FB4B59}"/>
            </a:ext>
          </a:extLst>
        </xdr:cNvPr>
        <xdr:cNvSpPr/>
      </xdr:nvSpPr>
      <xdr:spPr>
        <a:xfrm>
          <a:off x="12001500" y="501967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257174</xdr:colOff>
      <xdr:row>24</xdr:row>
      <xdr:rowOff>123824</xdr:rowOff>
    </xdr:from>
    <xdr:to>
      <xdr:col>30</xdr:col>
      <xdr:colOff>476250</xdr:colOff>
      <xdr:row>32</xdr:row>
      <xdr:rowOff>47624</xdr:rowOff>
    </xdr:to>
    <xdr:sp macro="" textlink="">
      <xdr:nvSpPr>
        <xdr:cNvPr id="5" name="正方形/長方形 4">
          <a:extLst>
            <a:ext uri="{FF2B5EF4-FFF2-40B4-BE49-F238E27FC236}">
              <a16:creationId xmlns:a16="http://schemas.microsoft.com/office/drawing/2014/main" id="{18F4EE18-E238-446D-A03B-B3BFC2CBF3E2}"/>
            </a:ext>
          </a:extLst>
        </xdr:cNvPr>
        <xdr:cNvSpPr/>
      </xdr:nvSpPr>
      <xdr:spPr>
        <a:xfrm>
          <a:off x="12011024" y="6105524"/>
          <a:ext cx="10887076"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i="1" u="sng">
              <a:solidFill>
                <a:srgbClr val="FF0000"/>
              </a:solidFill>
            </a:rPr>
            <a:t>納品書等、設備整備後の写真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twoCellAnchor editAs="oneCell">
    <xdr:from>
      <xdr:col>14</xdr:col>
      <xdr:colOff>380999</xdr:colOff>
      <xdr:row>0</xdr:row>
      <xdr:rowOff>114300</xdr:rowOff>
    </xdr:from>
    <xdr:to>
      <xdr:col>25</xdr:col>
      <xdr:colOff>474133</xdr:colOff>
      <xdr:row>15</xdr:row>
      <xdr:rowOff>142876</xdr:rowOff>
    </xdr:to>
    <xdr:pic>
      <xdr:nvPicPr>
        <xdr:cNvPr id="6" name="図 5">
          <a:extLst>
            <a:ext uri="{FF2B5EF4-FFF2-40B4-BE49-F238E27FC236}">
              <a16:creationId xmlns:a16="http://schemas.microsoft.com/office/drawing/2014/main" id="{9EBB0A23-893C-41BE-8CFD-DE84E18ACB59}"/>
            </a:ext>
          </a:extLst>
        </xdr:cNvPr>
        <xdr:cNvPicPr>
          <a:picLocks noChangeAspect="1"/>
        </xdr:cNvPicPr>
      </xdr:nvPicPr>
      <xdr:blipFill rotWithShape="1">
        <a:blip xmlns:r="http://schemas.openxmlformats.org/officeDocument/2006/relationships" r:embed="rId1"/>
        <a:srcRect l="1" t="22348" r="31450" b="18420"/>
        <a:stretch/>
      </xdr:blipFill>
      <xdr:spPr>
        <a:xfrm>
          <a:off x="12134849" y="114300"/>
          <a:ext cx="7427384" cy="3609976"/>
        </a:xfrm>
        <a:prstGeom prst="rect">
          <a:avLst/>
        </a:prstGeom>
      </xdr:spPr>
    </xdr:pic>
    <xdr:clientData/>
  </xdr:twoCellAnchor>
  <xdr:twoCellAnchor>
    <xdr:from>
      <xdr:col>14</xdr:col>
      <xdr:colOff>359832</xdr:colOff>
      <xdr:row>6</xdr:row>
      <xdr:rowOff>161925</xdr:rowOff>
    </xdr:from>
    <xdr:to>
      <xdr:col>16</xdr:col>
      <xdr:colOff>388407</xdr:colOff>
      <xdr:row>8</xdr:row>
      <xdr:rowOff>123825</xdr:rowOff>
    </xdr:to>
    <xdr:sp macro="" textlink="">
      <xdr:nvSpPr>
        <xdr:cNvPr id="7" name="円: 塗りつぶしなし 6">
          <a:extLst>
            <a:ext uri="{FF2B5EF4-FFF2-40B4-BE49-F238E27FC236}">
              <a16:creationId xmlns:a16="http://schemas.microsoft.com/office/drawing/2014/main" id="{573C5B0F-1514-4F3B-BF2B-2AC2C1166433}"/>
            </a:ext>
          </a:extLst>
        </xdr:cNvPr>
        <xdr:cNvSpPr/>
      </xdr:nvSpPr>
      <xdr:spPr>
        <a:xfrm>
          <a:off x="12113682" y="14763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95250</xdr:colOff>
      <xdr:row>21</xdr:row>
      <xdr:rowOff>123825</xdr:rowOff>
    </xdr:from>
    <xdr:to>
      <xdr:col>6</xdr:col>
      <xdr:colOff>232410</xdr:colOff>
      <xdr:row>28</xdr:row>
      <xdr:rowOff>70597</xdr:rowOff>
    </xdr:to>
    <xdr:sp macro="" textlink="">
      <xdr:nvSpPr>
        <xdr:cNvPr id="2" name="正方形/長方形 1">
          <a:extLst>
            <a:ext uri="{FF2B5EF4-FFF2-40B4-BE49-F238E27FC236}">
              <a16:creationId xmlns:a16="http://schemas.microsoft.com/office/drawing/2014/main" id="{E977D8F1-15AF-4347-9F32-E963230FBCBA}"/>
            </a:ext>
          </a:extLst>
        </xdr:cNvPr>
        <xdr:cNvSpPr/>
      </xdr:nvSpPr>
      <xdr:spPr>
        <a:xfrm>
          <a:off x="95250" y="7210425"/>
          <a:ext cx="7433310" cy="161364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rPr>
            <a:t>・コロナ患者の入院医療に携わる医師や看護師等の使用分が対象です。コロナ以外の入院患者への対応や一般外来で使用するものと区別してください。</a:t>
          </a:r>
          <a:br>
            <a:rPr kumimoji="1" lang="en-US" altLang="ja-JP" sz="1400" b="1">
              <a:solidFill>
                <a:srgbClr val="FF0000"/>
              </a:solidFill>
            </a:rPr>
          </a:br>
          <a:r>
            <a:rPr kumimoji="1" lang="ja-JP" altLang="en-US" sz="1400" b="1">
              <a:solidFill>
                <a:srgbClr val="FF0000"/>
              </a:solidFill>
            </a:rPr>
            <a:t>・補助対象期間の終了間際に納品されたものについて、使用実績等を踏まえたうえで、補助対象として認められないことがあります。</a:t>
          </a:r>
          <a:br>
            <a:rPr kumimoji="1" lang="en-US" altLang="ja-JP" sz="1400" b="1">
              <a:solidFill>
                <a:srgbClr val="FF0000"/>
              </a:solidFill>
            </a:rPr>
          </a:br>
          <a:r>
            <a:rPr kumimoji="1" lang="ja-JP" altLang="en-US" sz="1400" b="1">
              <a:solidFill>
                <a:srgbClr val="FF0000"/>
              </a:solidFill>
            </a:rPr>
            <a:t>・個人防護具の計算シートに基づき算出された枚数等を補助対象とします。</a:t>
          </a:r>
          <a:endParaRPr kumimoji="1" lang="en-US" altLang="ja-JP" sz="1400" b="1">
            <a:solidFill>
              <a:srgbClr val="FF0000"/>
            </a:solidFill>
          </a:endParaRPr>
        </a:p>
      </xdr:txBody>
    </xdr:sp>
    <xdr:clientData/>
  </xdr:twoCellAnchor>
  <xdr:twoCellAnchor editAs="oneCell">
    <xdr:from>
      <xdr:col>8</xdr:col>
      <xdr:colOff>188083</xdr:colOff>
      <xdr:row>3</xdr:row>
      <xdr:rowOff>99173</xdr:rowOff>
    </xdr:from>
    <xdr:to>
      <xdr:col>19</xdr:col>
      <xdr:colOff>651623</xdr:colOff>
      <xdr:row>16</xdr:row>
      <xdr:rowOff>304241</xdr:rowOff>
    </xdr:to>
    <xdr:pic>
      <xdr:nvPicPr>
        <xdr:cNvPr id="3" name="図 2">
          <a:extLst>
            <a:ext uri="{FF2B5EF4-FFF2-40B4-BE49-F238E27FC236}">
              <a16:creationId xmlns:a16="http://schemas.microsoft.com/office/drawing/2014/main" id="{47BB264C-49DE-49BF-83F4-5B7EEA3AB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2233" y="832598"/>
          <a:ext cx="7321540" cy="4796118"/>
        </a:xfrm>
        <a:prstGeom prst="rect">
          <a:avLst/>
        </a:prstGeom>
        <a:solidFill>
          <a:schemeClr val="bg1"/>
        </a:solidFill>
      </xdr:spPr>
    </xdr:pic>
    <xdr:clientData/>
  </xdr:twoCellAnchor>
  <xdr:twoCellAnchor>
    <xdr:from>
      <xdr:col>8</xdr:col>
      <xdr:colOff>180975</xdr:colOff>
      <xdr:row>3</xdr:row>
      <xdr:rowOff>51547</xdr:rowOff>
    </xdr:from>
    <xdr:to>
      <xdr:col>11</xdr:col>
      <xdr:colOff>447677</xdr:colOff>
      <xdr:row>5</xdr:row>
      <xdr:rowOff>222997</xdr:rowOff>
    </xdr:to>
    <xdr:sp macro="" textlink="">
      <xdr:nvSpPr>
        <xdr:cNvPr id="4" name="テキスト ボックス 3">
          <a:extLst>
            <a:ext uri="{FF2B5EF4-FFF2-40B4-BE49-F238E27FC236}">
              <a16:creationId xmlns:a16="http://schemas.microsoft.com/office/drawing/2014/main" id="{525FAFBA-7CA1-4C9F-BE83-2A89D062AA39}"/>
            </a:ext>
          </a:extLst>
        </xdr:cNvPr>
        <xdr:cNvSpPr txBox="1"/>
      </xdr:nvSpPr>
      <xdr:spPr>
        <a:xfrm>
          <a:off x="10525125" y="784972"/>
          <a:ext cx="1638302" cy="6477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twoCellAnchor>
    <xdr:from>
      <xdr:col>17</xdr:col>
      <xdr:colOff>302000</xdr:colOff>
      <xdr:row>8</xdr:row>
      <xdr:rowOff>80122</xdr:rowOff>
    </xdr:from>
    <xdr:to>
      <xdr:col>21</xdr:col>
      <xdr:colOff>302000</xdr:colOff>
      <xdr:row>10</xdr:row>
      <xdr:rowOff>356347</xdr:rowOff>
    </xdr:to>
    <xdr:sp macro="" textlink="">
      <xdr:nvSpPr>
        <xdr:cNvPr id="5" name="吹き出し: 四角形 4">
          <a:extLst>
            <a:ext uri="{FF2B5EF4-FFF2-40B4-BE49-F238E27FC236}">
              <a16:creationId xmlns:a16="http://schemas.microsoft.com/office/drawing/2014/main" id="{59183632-D8D8-4606-AE16-B3DA6748B673}"/>
            </a:ext>
          </a:extLst>
        </xdr:cNvPr>
        <xdr:cNvSpPr/>
      </xdr:nvSpPr>
      <xdr:spPr>
        <a:xfrm>
          <a:off x="16132550" y="2118472"/>
          <a:ext cx="2743200" cy="752475"/>
        </a:xfrm>
        <a:prstGeom prst="wedgeRectCallout">
          <a:avLst>
            <a:gd name="adj1" fmla="val -100563"/>
            <a:gd name="adj2" fmla="val -372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令和５年４月１日～５月７日の入院診療日数（最大３７日）です。</a:t>
          </a:r>
        </a:p>
      </xdr:txBody>
    </xdr:sp>
    <xdr:clientData/>
  </xdr:twoCellAnchor>
  <xdr:twoCellAnchor>
    <xdr:from>
      <xdr:col>16</xdr:col>
      <xdr:colOff>628650</xdr:colOff>
      <xdr:row>0</xdr:row>
      <xdr:rowOff>57150</xdr:rowOff>
    </xdr:from>
    <xdr:to>
      <xdr:col>20</xdr:col>
      <xdr:colOff>209550</xdr:colOff>
      <xdr:row>4</xdr:row>
      <xdr:rowOff>200025</xdr:rowOff>
    </xdr:to>
    <xdr:sp macro="" textlink="">
      <xdr:nvSpPr>
        <xdr:cNvPr id="7" name="吹き出し: 四角形 6">
          <a:extLst>
            <a:ext uri="{FF2B5EF4-FFF2-40B4-BE49-F238E27FC236}">
              <a16:creationId xmlns:a16="http://schemas.microsoft.com/office/drawing/2014/main" id="{98730281-F911-473D-AAF1-52F3D5558313}"/>
            </a:ext>
          </a:extLst>
        </xdr:cNvPr>
        <xdr:cNvSpPr/>
      </xdr:nvSpPr>
      <xdr:spPr>
        <a:xfrm>
          <a:off x="15773400" y="57150"/>
          <a:ext cx="2324100" cy="1114425"/>
        </a:xfrm>
        <a:prstGeom prst="wedgeRectCallout">
          <a:avLst>
            <a:gd name="adj1" fmla="val 25973"/>
            <a:gd name="adj2" fmla="val 9155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コロナ患者の入院医療に携わる従事者のみが対象です。</a:t>
          </a:r>
          <a:endParaRPr kumimoji="1" lang="en-US" altLang="ja-JP" sz="1100" b="1">
            <a:solidFill>
              <a:srgbClr val="FF0000"/>
            </a:solidFill>
          </a:endParaRPr>
        </a:p>
        <a:p>
          <a:pPr algn="l"/>
          <a:r>
            <a:rPr kumimoji="1" lang="ja-JP" altLang="en-US" sz="1100" b="1">
              <a:solidFill>
                <a:srgbClr val="FF0000"/>
              </a:solidFill>
            </a:rPr>
            <a:t>（事務職員等も対象です。）</a:t>
          </a:r>
        </a:p>
      </xdr:txBody>
    </xdr:sp>
    <xdr:clientData/>
  </xdr:twoCellAnchor>
  <xdr:twoCellAnchor>
    <xdr:from>
      <xdr:col>8</xdr:col>
      <xdr:colOff>550033</xdr:colOff>
      <xdr:row>17</xdr:row>
      <xdr:rowOff>70598</xdr:rowOff>
    </xdr:from>
    <xdr:to>
      <xdr:col>14</xdr:col>
      <xdr:colOff>452561</xdr:colOff>
      <xdr:row>20</xdr:row>
      <xdr:rowOff>312547</xdr:rowOff>
    </xdr:to>
    <xdr:sp macro="" textlink="">
      <xdr:nvSpPr>
        <xdr:cNvPr id="8" name="吹き出し: 四角形 7">
          <a:extLst>
            <a:ext uri="{FF2B5EF4-FFF2-40B4-BE49-F238E27FC236}">
              <a16:creationId xmlns:a16="http://schemas.microsoft.com/office/drawing/2014/main" id="{1CDD0BF0-3EF1-43F9-9EC3-DDD23B904435}"/>
            </a:ext>
          </a:extLst>
        </xdr:cNvPr>
        <xdr:cNvSpPr/>
      </xdr:nvSpPr>
      <xdr:spPr>
        <a:xfrm>
          <a:off x="10894183" y="5747498"/>
          <a:ext cx="3331528" cy="1299224"/>
        </a:xfrm>
        <a:prstGeom prst="wedgeRectCallout">
          <a:avLst>
            <a:gd name="adj1" fmla="val 2139"/>
            <a:gd name="adj2" fmla="val -11501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①「</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1,000</a:t>
          </a:r>
          <a:r>
            <a:rPr kumimoji="1" lang="ja-JP" altLang="en-US" sz="1050" b="1">
              <a:solidFill>
                <a:srgbClr val="FF0000"/>
              </a:solidFill>
            </a:rPr>
            <a:t>枚入</a:t>
          </a:r>
          <a:r>
            <a:rPr kumimoji="1" lang="en-US" altLang="ja-JP" sz="1050" b="1">
              <a:solidFill>
                <a:srgbClr val="FF0000"/>
              </a:solidFill>
            </a:rPr>
            <a:t>500</a:t>
          </a:r>
          <a:r>
            <a:rPr kumimoji="1" lang="ja-JP" altLang="en-US" sz="1050" b="1">
              <a:solidFill>
                <a:srgbClr val="FF0000"/>
              </a:solidFill>
            </a:rPr>
            <a:t>円」のマスクを</a:t>
          </a:r>
          <a:r>
            <a:rPr kumimoji="1" lang="en-US" altLang="ja-JP" sz="1050" b="1">
              <a:solidFill>
                <a:srgbClr val="FF0000"/>
              </a:solidFill>
            </a:rPr>
            <a:t>3</a:t>
          </a:r>
          <a:r>
            <a:rPr kumimoji="1" lang="ja-JP" altLang="en-US" sz="1050" b="1">
              <a:solidFill>
                <a:srgbClr val="FF0000"/>
              </a:solidFill>
            </a:rPr>
            <a:t>箱と</a:t>
          </a:r>
          <a:endParaRPr kumimoji="1" lang="en-US" altLang="ja-JP" sz="1050" b="1">
            <a:solidFill>
              <a:srgbClr val="FF0000"/>
            </a:solidFill>
          </a:endParaRPr>
        </a:p>
        <a:p>
          <a:pPr algn="l"/>
          <a:r>
            <a:rPr kumimoji="1" lang="ja-JP" altLang="en-US" sz="1050" b="1">
              <a:solidFill>
                <a:srgbClr val="FF0000"/>
              </a:solidFill>
            </a:rPr>
            <a:t>②「</a:t>
          </a:r>
          <a:r>
            <a:rPr kumimoji="1" lang="en-US" altLang="ja-JP" sz="1050" b="1">
              <a:solidFill>
                <a:srgbClr val="FF0000"/>
              </a:solidFill>
            </a:rPr>
            <a:t>1</a:t>
          </a:r>
          <a:r>
            <a:rPr kumimoji="1" lang="ja-JP" altLang="en-US" sz="1050" b="1">
              <a:solidFill>
                <a:srgbClr val="FF0000"/>
              </a:solidFill>
            </a:rPr>
            <a:t>箱</a:t>
          </a:r>
          <a:r>
            <a:rPr kumimoji="1" lang="en-US" altLang="ja-JP" sz="1050" b="1">
              <a:solidFill>
                <a:srgbClr val="FF0000"/>
              </a:solidFill>
            </a:rPr>
            <a:t>700</a:t>
          </a:r>
          <a:r>
            <a:rPr kumimoji="1" lang="ja-JP" altLang="en-US" sz="1050" b="1">
              <a:solidFill>
                <a:srgbClr val="FF0000"/>
              </a:solidFill>
            </a:rPr>
            <a:t>枚入</a:t>
          </a:r>
          <a:r>
            <a:rPr kumimoji="1" lang="en-US" altLang="ja-JP" sz="1050" b="1">
              <a:solidFill>
                <a:srgbClr val="FF0000"/>
              </a:solidFill>
            </a:rPr>
            <a:t>430</a:t>
          </a:r>
          <a:r>
            <a:rPr kumimoji="1" lang="ja-JP" altLang="en-US" sz="1050" b="1">
              <a:solidFill>
                <a:srgbClr val="FF0000"/>
              </a:solidFill>
            </a:rPr>
            <a:t>円」のマスクを</a:t>
          </a:r>
          <a:r>
            <a:rPr kumimoji="1" lang="en-US" altLang="ja-JP" sz="1050" b="1">
              <a:solidFill>
                <a:srgbClr val="FF0000"/>
              </a:solidFill>
            </a:rPr>
            <a:t>5</a:t>
          </a:r>
          <a:r>
            <a:rPr kumimoji="1" lang="ja-JP" altLang="en-US" sz="1050" b="1">
              <a:solidFill>
                <a:srgbClr val="FF0000"/>
              </a:solidFill>
            </a:rPr>
            <a:t>箱購入した場合</a:t>
          </a:r>
          <a:endParaRPr kumimoji="1" lang="en-US" altLang="ja-JP" sz="1050" b="1">
            <a:solidFill>
              <a:srgbClr val="FF0000"/>
            </a:solidFill>
          </a:endParaRPr>
        </a:p>
        <a:p>
          <a:pPr algn="l"/>
          <a:r>
            <a:rPr kumimoji="1" lang="en-US" altLang="ja-JP" sz="1050" b="1">
              <a:solidFill>
                <a:srgbClr val="FF0000"/>
              </a:solidFill>
            </a:rPr>
            <a:t>【D</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500</a:t>
          </a:r>
          <a:r>
            <a:rPr kumimoji="1" lang="ja-JP" altLang="en-US" sz="1050" b="1">
              <a:solidFill>
                <a:srgbClr val="FF0000"/>
              </a:solidFill>
            </a:rPr>
            <a:t>円</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430</a:t>
          </a:r>
          <a:r>
            <a:rPr kumimoji="1" lang="ja-JP" altLang="en-US" sz="1050" b="1">
              <a:solidFill>
                <a:srgbClr val="FF0000"/>
              </a:solidFill>
            </a:rPr>
            <a:t>円</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3,650</a:t>
          </a:r>
          <a:r>
            <a:rPr kumimoji="1" lang="ja-JP" altLang="en-US" sz="1050" b="1">
              <a:solidFill>
                <a:srgbClr val="FF0000"/>
              </a:solidFill>
            </a:rPr>
            <a:t>円</a:t>
          </a:r>
          <a:endParaRPr kumimoji="1" lang="en-US" altLang="ja-JP" sz="1050" b="1">
            <a:solidFill>
              <a:srgbClr val="FF0000"/>
            </a:solidFill>
          </a:endParaRPr>
        </a:p>
        <a:p>
          <a:pPr algn="l"/>
          <a:r>
            <a:rPr kumimoji="1" lang="en-US" altLang="ja-JP" sz="1050" b="1">
              <a:solidFill>
                <a:srgbClr val="FF0000"/>
              </a:solidFill>
            </a:rPr>
            <a:t>【E</a:t>
          </a:r>
          <a:r>
            <a:rPr kumimoji="1" lang="ja-JP" altLang="en-US" sz="1050" b="1">
              <a:solidFill>
                <a:srgbClr val="FF0000"/>
              </a:solidFill>
            </a:rPr>
            <a:t>欄</a:t>
          </a:r>
          <a:r>
            <a:rPr kumimoji="1" lang="en-US" altLang="ja-JP" sz="1050" b="1">
              <a:solidFill>
                <a:srgbClr val="FF0000"/>
              </a:solidFill>
            </a:rPr>
            <a:t>】</a:t>
          </a:r>
          <a:r>
            <a:rPr kumimoji="1" lang="ja-JP" altLang="en-US" sz="1050" b="1">
              <a:solidFill>
                <a:srgbClr val="FF0000"/>
              </a:solidFill>
            </a:rPr>
            <a:t>①</a:t>
          </a:r>
          <a:r>
            <a:rPr kumimoji="1" lang="en-US" altLang="ja-JP" sz="1050" b="1">
              <a:solidFill>
                <a:srgbClr val="FF0000"/>
              </a:solidFill>
            </a:rPr>
            <a:t>1,000</a:t>
          </a:r>
          <a:r>
            <a:rPr kumimoji="1" lang="ja-JP" altLang="en-US" sz="1050" b="1">
              <a:solidFill>
                <a:srgbClr val="FF0000"/>
              </a:solidFill>
            </a:rPr>
            <a:t>枚</a:t>
          </a:r>
          <a:r>
            <a:rPr kumimoji="1" lang="en-US" altLang="ja-JP" sz="1050" b="1">
              <a:solidFill>
                <a:srgbClr val="FF0000"/>
              </a:solidFill>
            </a:rPr>
            <a:t>×3</a:t>
          </a:r>
          <a:r>
            <a:rPr kumimoji="1" lang="ja-JP" altLang="en-US" sz="1050" b="1">
              <a:solidFill>
                <a:srgbClr val="FF0000"/>
              </a:solidFill>
            </a:rPr>
            <a:t>箱＋②</a:t>
          </a:r>
          <a:r>
            <a:rPr kumimoji="1" lang="en-US" altLang="ja-JP" sz="1050" b="1">
              <a:solidFill>
                <a:srgbClr val="FF0000"/>
              </a:solidFill>
            </a:rPr>
            <a:t>3700</a:t>
          </a:r>
          <a:r>
            <a:rPr kumimoji="1" lang="ja-JP" altLang="en-US" sz="1050" b="1">
              <a:solidFill>
                <a:srgbClr val="FF0000"/>
              </a:solidFill>
            </a:rPr>
            <a:t>枚</a:t>
          </a:r>
          <a:r>
            <a:rPr kumimoji="1" lang="en-US" altLang="ja-JP" sz="1050" b="1">
              <a:solidFill>
                <a:srgbClr val="FF0000"/>
              </a:solidFill>
            </a:rPr>
            <a:t>×5</a:t>
          </a:r>
          <a:r>
            <a:rPr kumimoji="1" lang="ja-JP" altLang="en-US" sz="1050" b="1">
              <a:solidFill>
                <a:srgbClr val="FF0000"/>
              </a:solidFill>
            </a:rPr>
            <a:t>箱＝</a:t>
          </a:r>
          <a:r>
            <a:rPr kumimoji="1" lang="en-US" altLang="ja-JP" sz="1050" b="1">
              <a:solidFill>
                <a:srgbClr val="FF0000"/>
              </a:solidFill>
            </a:rPr>
            <a:t>6,500</a:t>
          </a:r>
          <a:r>
            <a:rPr kumimoji="1" lang="ja-JP" altLang="en-US" sz="1050" b="1">
              <a:solidFill>
                <a:srgbClr val="FF0000"/>
              </a:solidFill>
            </a:rPr>
            <a:t>枚</a:t>
          </a:r>
          <a:endParaRPr kumimoji="1" lang="en-US" altLang="ja-JP" sz="105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269875</xdr:colOff>
      <xdr:row>10</xdr:row>
      <xdr:rowOff>206375</xdr:rowOff>
    </xdr:from>
    <xdr:to>
      <xdr:col>23</xdr:col>
      <xdr:colOff>660400</xdr:colOff>
      <xdr:row>13</xdr:row>
      <xdr:rowOff>0</xdr:rowOff>
    </xdr:to>
    <xdr:sp macro="" textlink="">
      <xdr:nvSpPr>
        <xdr:cNvPr id="2" name="正方形/長方形 1">
          <a:extLst>
            <a:ext uri="{FF2B5EF4-FFF2-40B4-BE49-F238E27FC236}">
              <a16:creationId xmlns:a16="http://schemas.microsoft.com/office/drawing/2014/main" id="{E18B1252-64A2-4465-9371-0A8A68D6C2BE}"/>
            </a:ext>
          </a:extLst>
        </xdr:cNvPr>
        <xdr:cNvSpPr/>
      </xdr:nvSpPr>
      <xdr:spPr>
        <a:xfrm>
          <a:off x="7397750" y="28575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85725</xdr:colOff>
      <xdr:row>34</xdr:row>
      <xdr:rowOff>219075</xdr:rowOff>
    </xdr:from>
    <xdr:to>
      <xdr:col>54</xdr:col>
      <xdr:colOff>171450</xdr:colOff>
      <xdr:row>40</xdr:row>
      <xdr:rowOff>161925</xdr:rowOff>
    </xdr:to>
    <xdr:sp macro="" textlink="">
      <xdr:nvSpPr>
        <xdr:cNvPr id="2" name="吹き出し: 四角形 1">
          <a:extLst>
            <a:ext uri="{FF2B5EF4-FFF2-40B4-BE49-F238E27FC236}">
              <a16:creationId xmlns:a16="http://schemas.microsoft.com/office/drawing/2014/main" id="{5E5A60C0-7015-4271-9CD1-271457C8F410}"/>
            </a:ext>
          </a:extLst>
        </xdr:cNvPr>
        <xdr:cNvSpPr/>
      </xdr:nvSpPr>
      <xdr:spPr>
        <a:xfrm>
          <a:off x="6515100"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28575</xdr:colOff>
      <xdr:row>7</xdr:row>
      <xdr:rowOff>161925</xdr:rowOff>
    </xdr:from>
    <xdr:to>
      <xdr:col>39</xdr:col>
      <xdr:colOff>0</xdr:colOff>
      <xdr:row>13</xdr:row>
      <xdr:rowOff>114300</xdr:rowOff>
    </xdr:to>
    <xdr:sp macro="" textlink="">
      <xdr:nvSpPr>
        <xdr:cNvPr id="3" name="吹き出し: 四角形 2">
          <a:extLst>
            <a:ext uri="{FF2B5EF4-FFF2-40B4-BE49-F238E27FC236}">
              <a16:creationId xmlns:a16="http://schemas.microsoft.com/office/drawing/2014/main" id="{42CA0D61-7454-4F04-8E19-4F04DF0CD435}"/>
            </a:ext>
          </a:extLst>
        </xdr:cNvPr>
        <xdr:cNvSpPr/>
      </xdr:nvSpPr>
      <xdr:spPr>
        <a:xfrm>
          <a:off x="6200775"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23</xdr:col>
      <xdr:colOff>228600</xdr:colOff>
      <xdr:row>22</xdr:row>
      <xdr:rowOff>171450</xdr:rowOff>
    </xdr:from>
    <xdr:to>
      <xdr:col>36</xdr:col>
      <xdr:colOff>219075</xdr:colOff>
      <xdr:row>30</xdr:row>
      <xdr:rowOff>76200</xdr:rowOff>
    </xdr:to>
    <xdr:sp macro="" textlink="">
      <xdr:nvSpPr>
        <xdr:cNvPr id="4" name="正方形/長方形 3">
          <a:extLst>
            <a:ext uri="{FF2B5EF4-FFF2-40B4-BE49-F238E27FC236}">
              <a16:creationId xmlns:a16="http://schemas.microsoft.com/office/drawing/2014/main" id="{518F38D0-FFC4-4F13-AB37-3624579C917B}"/>
            </a:ext>
          </a:extLst>
        </xdr:cNvPr>
        <xdr:cNvSpPr/>
      </xdr:nvSpPr>
      <xdr:spPr>
        <a:xfrm>
          <a:off x="6143625"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57150</xdr:colOff>
      <xdr:row>0</xdr:row>
      <xdr:rowOff>57150</xdr:rowOff>
    </xdr:from>
    <xdr:to>
      <xdr:col>50</xdr:col>
      <xdr:colOff>171450</xdr:colOff>
      <xdr:row>5</xdr:row>
      <xdr:rowOff>219075</xdr:rowOff>
    </xdr:to>
    <xdr:sp macro="" textlink="">
      <xdr:nvSpPr>
        <xdr:cNvPr id="5" name="正方形/長方形 4">
          <a:extLst>
            <a:ext uri="{FF2B5EF4-FFF2-40B4-BE49-F238E27FC236}">
              <a16:creationId xmlns:a16="http://schemas.microsoft.com/office/drawing/2014/main" id="{A08C51F2-648C-4AEE-8DA3-B30FB6BCF203}"/>
            </a:ext>
          </a:extLst>
        </xdr:cNvPr>
        <xdr:cNvSpPr/>
      </xdr:nvSpPr>
      <xdr:spPr>
        <a:xfrm>
          <a:off x="5972175"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24</xdr:col>
      <xdr:colOff>133350</xdr:colOff>
      <xdr:row>1</xdr:row>
      <xdr:rowOff>133350</xdr:rowOff>
    </xdr:from>
    <xdr:to>
      <xdr:col>41</xdr:col>
      <xdr:colOff>247650</xdr:colOff>
      <xdr:row>2</xdr:row>
      <xdr:rowOff>209550</xdr:rowOff>
    </xdr:to>
    <xdr:sp macro="" textlink="">
      <xdr:nvSpPr>
        <xdr:cNvPr id="2" name="吹き出し: 四角形 1">
          <a:extLst>
            <a:ext uri="{FF2B5EF4-FFF2-40B4-BE49-F238E27FC236}">
              <a16:creationId xmlns:a16="http://schemas.microsoft.com/office/drawing/2014/main" id="{72054FC9-C970-44A4-A998-08C878801904}"/>
            </a:ext>
          </a:extLst>
        </xdr:cNvPr>
        <xdr:cNvSpPr/>
      </xdr:nvSpPr>
      <xdr:spPr>
        <a:xfrm>
          <a:off x="6305550" y="3810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247650</xdr:colOff>
      <xdr:row>4</xdr:row>
      <xdr:rowOff>28575</xdr:rowOff>
    </xdr:from>
    <xdr:to>
      <xdr:col>33</xdr:col>
      <xdr:colOff>47625</xdr:colOff>
      <xdr:row>6</xdr:row>
      <xdr:rowOff>0</xdr:rowOff>
    </xdr:to>
    <xdr:sp macro="" textlink="">
      <xdr:nvSpPr>
        <xdr:cNvPr id="3" name="吹き出し: 四角形 2">
          <a:extLst>
            <a:ext uri="{FF2B5EF4-FFF2-40B4-BE49-F238E27FC236}">
              <a16:creationId xmlns:a16="http://schemas.microsoft.com/office/drawing/2014/main" id="{0CAD62FE-8704-4014-8552-B48D0A6222D9}"/>
            </a:ext>
          </a:extLst>
        </xdr:cNvPr>
        <xdr:cNvSpPr/>
      </xdr:nvSpPr>
      <xdr:spPr>
        <a:xfrm>
          <a:off x="6162675" y="101917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15</xdr:row>
      <xdr:rowOff>76200</xdr:rowOff>
    </xdr:from>
    <xdr:to>
      <xdr:col>39</xdr:col>
      <xdr:colOff>85725</xdr:colOff>
      <xdr:row>20</xdr:row>
      <xdr:rowOff>123825</xdr:rowOff>
    </xdr:to>
    <xdr:sp macro="" textlink="">
      <xdr:nvSpPr>
        <xdr:cNvPr id="4" name="吹き出し: 四角形 3">
          <a:extLst>
            <a:ext uri="{FF2B5EF4-FFF2-40B4-BE49-F238E27FC236}">
              <a16:creationId xmlns:a16="http://schemas.microsoft.com/office/drawing/2014/main" id="{42F2B46D-532A-4A80-8C82-62378776F37C}"/>
            </a:ext>
          </a:extLst>
        </xdr:cNvPr>
        <xdr:cNvSpPr/>
      </xdr:nvSpPr>
      <xdr:spPr>
        <a:xfrm>
          <a:off x="6286500" y="37909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171450</xdr:colOff>
      <xdr:row>24</xdr:row>
      <xdr:rowOff>161925</xdr:rowOff>
    </xdr:from>
    <xdr:to>
      <xdr:col>39</xdr:col>
      <xdr:colOff>142875</xdr:colOff>
      <xdr:row>31</xdr:row>
      <xdr:rowOff>0</xdr:rowOff>
    </xdr:to>
    <xdr:sp macro="" textlink="">
      <xdr:nvSpPr>
        <xdr:cNvPr id="5" name="吹き出し: 四角形 4">
          <a:extLst>
            <a:ext uri="{FF2B5EF4-FFF2-40B4-BE49-F238E27FC236}">
              <a16:creationId xmlns:a16="http://schemas.microsoft.com/office/drawing/2014/main" id="{9E92E01F-99E5-4B24-9507-027A922EB8FE}"/>
            </a:ext>
          </a:extLst>
        </xdr:cNvPr>
        <xdr:cNvSpPr/>
      </xdr:nvSpPr>
      <xdr:spPr>
        <a:xfrm>
          <a:off x="6343650" y="60102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K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6384" width="8.75" style="6"/>
  </cols>
  <sheetData>
    <row r="1" spans="2:11" customFormat="1" ht="27" customHeight="1">
      <c r="B1" s="251" t="s">
        <v>300</v>
      </c>
      <c r="C1" s="251"/>
      <c r="D1" s="252" t="s">
        <v>329</v>
      </c>
      <c r="E1" s="252"/>
      <c r="F1" s="252"/>
      <c r="G1" s="252"/>
      <c r="H1" s="252"/>
      <c r="I1" s="252"/>
      <c r="J1" s="252"/>
    </row>
    <row r="2" spans="2:11" customFormat="1">
      <c r="J2" t="s">
        <v>360</v>
      </c>
    </row>
    <row r="3" spans="2:11">
      <c r="B3" s="229" t="s">
        <v>93</v>
      </c>
      <c r="C3" s="229"/>
      <c r="D3" s="5"/>
      <c r="E3" s="5"/>
      <c r="F3" s="5"/>
      <c r="G3" s="5"/>
      <c r="H3" s="5"/>
      <c r="I3" s="5"/>
      <c r="J3" s="5"/>
    </row>
    <row r="4" spans="2:11" ht="34.9" customHeight="1">
      <c r="B4" s="7" t="s">
        <v>94</v>
      </c>
      <c r="C4" s="7"/>
      <c r="D4" s="5"/>
      <c r="E4" s="5"/>
      <c r="F4" s="5"/>
      <c r="G4" s="5"/>
      <c r="H4" s="5"/>
      <c r="I4" s="5"/>
      <c r="J4" s="5"/>
    </row>
    <row r="5" spans="2:11" ht="34.9" customHeight="1">
      <c r="B5" s="230" t="s">
        <v>95</v>
      </c>
      <c r="C5" s="231"/>
      <c r="D5" s="232"/>
      <c r="E5" s="233"/>
      <c r="F5" s="233"/>
      <c r="G5" s="233"/>
      <c r="H5" s="233"/>
      <c r="I5" s="233"/>
      <c r="J5" s="233"/>
    </row>
    <row r="6" spans="2:11" ht="34.9" customHeight="1">
      <c r="B6" s="230" t="s">
        <v>96</v>
      </c>
      <c r="C6" s="231"/>
      <c r="D6" s="232"/>
      <c r="E6" s="233"/>
      <c r="F6" s="233"/>
      <c r="G6" s="233"/>
      <c r="H6" s="233"/>
      <c r="I6" s="233"/>
      <c r="J6" s="233"/>
      <c r="K6" s="226" t="s">
        <v>350</v>
      </c>
    </row>
    <row r="7" spans="2:11" ht="34.9" customHeight="1">
      <c r="B7" s="230" t="s">
        <v>97</v>
      </c>
      <c r="C7" s="231"/>
      <c r="D7" s="232"/>
      <c r="E7" s="233"/>
      <c r="F7" s="233"/>
      <c r="G7" s="233"/>
      <c r="H7" s="233"/>
      <c r="I7" s="233"/>
      <c r="J7" s="233"/>
      <c r="K7" s="226" t="s">
        <v>351</v>
      </c>
    </row>
    <row r="8" spans="2:11" ht="34.9" customHeight="1">
      <c r="B8" s="247" t="s">
        <v>71</v>
      </c>
      <c r="C8" s="231"/>
      <c r="D8" s="232"/>
      <c r="E8" s="233"/>
      <c r="F8" s="233"/>
      <c r="G8" s="233"/>
      <c r="H8" s="233"/>
      <c r="I8" s="233"/>
      <c r="J8" s="233"/>
      <c r="K8" s="226" t="s">
        <v>352</v>
      </c>
    </row>
    <row r="9" spans="2:11" ht="34.9" customHeight="1">
      <c r="B9" s="247" t="s">
        <v>106</v>
      </c>
      <c r="C9" s="231"/>
      <c r="D9" s="232"/>
      <c r="E9" s="233"/>
      <c r="F9" s="233"/>
      <c r="G9" s="233"/>
      <c r="H9" s="233"/>
      <c r="I9" s="233"/>
      <c r="J9" s="233"/>
      <c r="K9" s="227"/>
    </row>
    <row r="10" spans="2:11" ht="34.9" customHeight="1">
      <c r="B10" s="248" t="s">
        <v>223</v>
      </c>
      <c r="C10" s="249"/>
      <c r="D10" s="250"/>
      <c r="E10" s="242"/>
      <c r="F10" s="242"/>
      <c r="G10" s="242"/>
      <c r="H10" s="242"/>
      <c r="I10" s="242"/>
      <c r="J10" s="242"/>
      <c r="K10" s="226" t="s">
        <v>353</v>
      </c>
    </row>
    <row r="11" spans="2:11" ht="34.9" customHeight="1">
      <c r="B11" s="261" t="s">
        <v>98</v>
      </c>
      <c r="C11" s="260" t="s">
        <v>99</v>
      </c>
      <c r="D11" s="241"/>
      <c r="E11" s="243"/>
      <c r="F11" s="244"/>
      <c r="G11" s="245"/>
      <c r="H11" s="8" t="s">
        <v>75</v>
      </c>
      <c r="I11" s="244"/>
      <c r="J11" s="245"/>
      <c r="K11" s="227"/>
    </row>
    <row r="12" spans="2:11" ht="34.9" customHeight="1">
      <c r="B12" s="261"/>
      <c r="C12" s="240" t="s">
        <v>100</v>
      </c>
      <c r="D12" s="241"/>
      <c r="E12" s="242"/>
      <c r="F12" s="242"/>
      <c r="G12" s="242"/>
      <c r="H12" s="242"/>
      <c r="I12" s="242"/>
      <c r="J12" s="242"/>
      <c r="K12" s="227"/>
    </row>
    <row r="13" spans="2:11" ht="34.9" customHeight="1">
      <c r="B13" s="261"/>
      <c r="C13" s="240" t="s">
        <v>101</v>
      </c>
      <c r="D13" s="241"/>
      <c r="E13" s="243"/>
      <c r="F13" s="244"/>
      <c r="G13" s="244"/>
      <c r="H13" s="244"/>
      <c r="I13" s="244"/>
      <c r="J13" s="245"/>
      <c r="K13" s="226" t="s">
        <v>354</v>
      </c>
    </row>
    <row r="14" spans="2:11" ht="40.15" customHeight="1">
      <c r="B14" s="261"/>
      <c r="C14" s="230" t="s">
        <v>102</v>
      </c>
      <c r="D14" s="232"/>
      <c r="E14" s="246"/>
      <c r="F14" s="242"/>
      <c r="G14" s="242"/>
      <c r="H14" s="242"/>
      <c r="I14" s="242"/>
      <c r="J14" s="242"/>
      <c r="K14" s="226" t="s">
        <v>355</v>
      </c>
    </row>
    <row r="15" spans="2:11" ht="34.9" customHeight="1">
      <c r="B15" s="234" t="s">
        <v>103</v>
      </c>
      <c r="C15" s="235"/>
      <c r="D15" s="10" t="s">
        <v>104</v>
      </c>
      <c r="E15" s="236"/>
      <c r="F15" s="236"/>
      <c r="G15" s="236"/>
      <c r="H15" s="236"/>
      <c r="I15" s="236"/>
      <c r="J15" s="236"/>
      <c r="K15" s="227"/>
    </row>
    <row r="16" spans="2:11" ht="34.9" customHeight="1">
      <c r="B16" s="235"/>
      <c r="C16" s="235"/>
      <c r="D16" s="10" t="s">
        <v>74</v>
      </c>
      <c r="E16" s="236"/>
      <c r="F16" s="236"/>
      <c r="G16" s="236"/>
      <c r="H16" s="236"/>
      <c r="I16" s="236"/>
      <c r="J16" s="236"/>
      <c r="K16" s="227"/>
    </row>
    <row r="17" spans="2:11" ht="34.9" customHeight="1">
      <c r="B17" s="235"/>
      <c r="C17" s="235"/>
      <c r="D17" s="11" t="s">
        <v>105</v>
      </c>
      <c r="E17" s="237"/>
      <c r="F17" s="238"/>
      <c r="G17" s="238"/>
      <c r="H17" s="238"/>
      <c r="I17" s="238"/>
      <c r="J17" s="239"/>
      <c r="K17" s="227"/>
    </row>
    <row r="18" spans="2:11" ht="34.9" customHeight="1">
      <c r="B18" s="253" t="s">
        <v>304</v>
      </c>
      <c r="C18" s="253"/>
      <c r="D18" s="10" t="s">
        <v>143</v>
      </c>
      <c r="E18" s="236"/>
      <c r="F18" s="236"/>
      <c r="G18" s="236"/>
      <c r="H18" s="236"/>
      <c r="I18" s="236"/>
      <c r="J18" s="236"/>
      <c r="K18" s="227"/>
    </row>
    <row r="19" spans="2:11" ht="34.9" customHeight="1">
      <c r="B19" s="253"/>
      <c r="C19" s="253"/>
      <c r="D19" s="10" t="s">
        <v>144</v>
      </c>
      <c r="E19" s="236"/>
      <c r="F19" s="236"/>
      <c r="G19" s="236"/>
      <c r="H19" s="236"/>
      <c r="I19" s="236"/>
      <c r="J19" s="236"/>
      <c r="K19" s="227"/>
    </row>
    <row r="20" spans="2:11" ht="34.9" customHeight="1">
      <c r="B20" s="253"/>
      <c r="C20" s="253"/>
      <c r="D20" s="10" t="s">
        <v>145</v>
      </c>
      <c r="E20" s="254"/>
      <c r="F20" s="255"/>
      <c r="G20" s="256" t="s">
        <v>311</v>
      </c>
      <c r="H20" s="257"/>
      <c r="I20" s="258"/>
      <c r="J20" s="259"/>
      <c r="K20" s="227"/>
    </row>
    <row r="21" spans="2:11" ht="34.9" customHeight="1">
      <c r="B21" s="253"/>
      <c r="C21" s="253"/>
      <c r="D21" s="9" t="s">
        <v>147</v>
      </c>
      <c r="E21" s="236"/>
      <c r="F21" s="236"/>
      <c r="G21" s="236"/>
      <c r="H21" s="236"/>
      <c r="I21" s="236"/>
      <c r="J21" s="236"/>
      <c r="K21" s="226" t="s">
        <v>356</v>
      </c>
    </row>
    <row r="22" spans="2:11" ht="34.9" customHeight="1">
      <c r="B22" s="253"/>
      <c r="C22" s="253"/>
      <c r="D22" s="11" t="s">
        <v>146</v>
      </c>
      <c r="E22" s="237"/>
      <c r="F22" s="238"/>
      <c r="G22" s="238"/>
      <c r="H22" s="238"/>
      <c r="I22" s="238"/>
      <c r="J22" s="239"/>
    </row>
  </sheetData>
  <sheetProtection algorithmName="SHA-512" hashValue="+WQiInpXry3vO6p7txwVaCWXJC8cpXhbXHp938Xwq9ikuUDznTtVplzgIs8EcfzzzHUfoaAC6Dy8s+GPyAwbmA==" saltValue="v9FfSAwIBQ0aeLmDCUoJtw==" spinCount="100000" sheet="1" selectLockedCells="1"/>
  <mergeCells count="3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 ref="E10:J10"/>
    <mergeCell ref="B6:D6"/>
    <mergeCell ref="E6:J6"/>
    <mergeCell ref="B7:D7"/>
    <mergeCell ref="E7:J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s>
  <phoneticPr fontId="3"/>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T4"/>
  <sheetViews>
    <sheetView workbookViewId="0">
      <selection activeCell="B4" sqref="B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0" width="8.75" style="6"/>
    <col min="41" max="41" width="10.375" style="6" bestFit="1" customWidth="1"/>
    <col min="42" max="42" width="8.75" style="6"/>
    <col min="43" max="48" width="9.375" style="6" bestFit="1" customWidth="1"/>
    <col min="49" max="50" width="9.375" style="6" customWidth="1"/>
    <col min="51" max="65" width="8.75" style="6"/>
    <col min="66" max="66" width="10.375" style="6" bestFit="1" customWidth="1"/>
    <col min="67" max="70" width="8.75" style="6"/>
    <col min="71" max="71" width="9.375" style="6" bestFit="1" customWidth="1"/>
    <col min="72" max="72" width="8.75" style="6"/>
    <col min="73" max="80" width="9.375" style="6" bestFit="1" customWidth="1"/>
    <col min="81" max="82" width="9.375" style="6" customWidth="1"/>
    <col min="83" max="89" width="8.75" style="6"/>
    <col min="90" max="90" width="10.375" style="6" bestFit="1" customWidth="1"/>
    <col min="91" max="16384" width="8.75" style="6"/>
  </cols>
  <sheetData>
    <row r="2" spans="1:98">
      <c r="A2" s="81"/>
      <c r="B2" s="81"/>
      <c r="C2" s="81"/>
      <c r="D2" s="81"/>
      <c r="E2" s="81"/>
      <c r="F2" s="81"/>
      <c r="G2" s="81" t="s">
        <v>98</v>
      </c>
      <c r="H2" s="81"/>
      <c r="I2" s="81"/>
      <c r="J2" s="81"/>
      <c r="K2" s="81"/>
      <c r="L2" s="81" t="s">
        <v>116</v>
      </c>
      <c r="M2" s="81"/>
      <c r="N2" s="81"/>
      <c r="O2" s="81" t="s">
        <v>153</v>
      </c>
      <c r="P2" s="81"/>
      <c r="Q2" s="81"/>
      <c r="R2" s="81"/>
      <c r="S2" s="81"/>
      <c r="T2" s="81"/>
      <c r="U2" s="82" t="s">
        <v>48</v>
      </c>
      <c r="V2" s="82"/>
      <c r="W2" s="82"/>
      <c r="X2" s="82"/>
      <c r="Y2" s="82"/>
      <c r="Z2" s="82"/>
      <c r="AA2" s="82"/>
      <c r="AB2" s="82"/>
      <c r="AC2" s="82"/>
      <c r="AD2" s="82"/>
      <c r="AE2" s="82"/>
      <c r="AF2" s="82"/>
      <c r="AG2" s="82"/>
      <c r="AH2" s="82"/>
      <c r="AI2" s="82"/>
      <c r="AJ2" s="82"/>
      <c r="AK2" s="82"/>
      <c r="AL2" s="82"/>
      <c r="AM2" s="83" t="s">
        <v>50</v>
      </c>
      <c r="AN2" s="83"/>
      <c r="AO2" s="83"/>
      <c r="AP2" s="83"/>
      <c r="AQ2" s="83"/>
      <c r="AR2" s="83"/>
      <c r="AS2" s="83"/>
      <c r="AT2" s="83"/>
      <c r="AU2" s="83"/>
      <c r="AV2" s="83"/>
      <c r="AW2" s="83"/>
      <c r="AX2" s="83"/>
      <c r="AY2" s="83"/>
      <c r="AZ2" s="83"/>
      <c r="BA2" s="83"/>
      <c r="BB2" s="83"/>
      <c r="BC2" s="83"/>
      <c r="BD2" s="83"/>
      <c r="BE2" s="97" t="s">
        <v>160</v>
      </c>
      <c r="BF2" s="97"/>
      <c r="BG2" s="97"/>
      <c r="BH2" s="97"/>
      <c r="BI2" s="97"/>
      <c r="BJ2" s="97"/>
      <c r="BK2" s="97"/>
      <c r="BL2" s="97"/>
      <c r="BM2" s="98" t="s">
        <v>168</v>
      </c>
      <c r="BN2" s="98"/>
      <c r="BO2" s="98"/>
      <c r="BP2" s="98"/>
      <c r="BQ2" s="84" t="s">
        <v>51</v>
      </c>
      <c r="BR2" s="84"/>
      <c r="BS2" s="84"/>
      <c r="BT2" s="84"/>
      <c r="BU2" s="84"/>
      <c r="BV2" s="84"/>
      <c r="BW2" s="84"/>
      <c r="BX2" s="84"/>
      <c r="BY2" s="84"/>
      <c r="BZ2" s="84"/>
      <c r="CA2" s="84"/>
      <c r="CB2" s="84"/>
      <c r="CC2" s="84"/>
      <c r="CD2" s="84"/>
      <c r="CE2" s="84"/>
      <c r="CF2" s="84"/>
      <c r="CG2" s="84"/>
      <c r="CH2" s="84"/>
      <c r="CI2" s="84"/>
      <c r="CJ2" s="84"/>
      <c r="CK2" s="99" t="s">
        <v>171</v>
      </c>
      <c r="CL2" s="99"/>
      <c r="CM2" s="99"/>
      <c r="CN2" s="99"/>
      <c r="CO2" s="100" t="s">
        <v>174</v>
      </c>
      <c r="CP2" s="100"/>
      <c r="CQ2" s="100"/>
      <c r="CR2" s="100"/>
      <c r="CS2" s="100"/>
      <c r="CT2" s="100"/>
    </row>
    <row r="3" spans="1:98">
      <c r="A3" s="81" t="s">
        <v>95</v>
      </c>
      <c r="B3" s="81" t="s">
        <v>96</v>
      </c>
      <c r="C3" s="81" t="s">
        <v>97</v>
      </c>
      <c r="D3" s="81" t="s">
        <v>71</v>
      </c>
      <c r="E3" s="81" t="s">
        <v>106</v>
      </c>
      <c r="F3" s="81" t="s">
        <v>115</v>
      </c>
      <c r="G3" s="81" t="s">
        <v>99</v>
      </c>
      <c r="H3" s="81" t="s">
        <v>30</v>
      </c>
      <c r="I3" s="81" t="s">
        <v>118</v>
      </c>
      <c r="J3" s="81" t="s">
        <v>119</v>
      </c>
      <c r="K3" s="81" t="s">
        <v>117</v>
      </c>
      <c r="L3" s="81" t="s">
        <v>104</v>
      </c>
      <c r="M3" s="81" t="s">
        <v>74</v>
      </c>
      <c r="N3" s="81" t="s">
        <v>105</v>
      </c>
      <c r="O3" s="81" t="s">
        <v>154</v>
      </c>
      <c r="P3" s="81" t="s">
        <v>155</v>
      </c>
      <c r="Q3" s="81" t="s">
        <v>156</v>
      </c>
      <c r="R3" s="81" t="s">
        <v>157</v>
      </c>
      <c r="S3" s="81" t="s">
        <v>158</v>
      </c>
      <c r="T3" s="81" t="s">
        <v>159</v>
      </c>
      <c r="U3" s="82" t="s">
        <v>49</v>
      </c>
      <c r="V3" s="82" t="s">
        <v>120</v>
      </c>
      <c r="W3" s="82" t="s">
        <v>0</v>
      </c>
      <c r="X3" s="82" t="s">
        <v>1</v>
      </c>
      <c r="Y3" s="82" t="s">
        <v>2</v>
      </c>
      <c r="Z3" s="82" t="s">
        <v>3</v>
      </c>
      <c r="AA3" s="82" t="s">
        <v>4</v>
      </c>
      <c r="AB3" s="82" t="s">
        <v>5</v>
      </c>
      <c r="AC3" s="82" t="s">
        <v>6</v>
      </c>
      <c r="AD3" s="82" t="s">
        <v>7</v>
      </c>
      <c r="AE3" s="82" t="s">
        <v>219</v>
      </c>
      <c r="AF3" s="82" t="s">
        <v>299</v>
      </c>
      <c r="AG3" s="82" t="s">
        <v>224</v>
      </c>
      <c r="AH3" s="82" t="s">
        <v>79</v>
      </c>
      <c r="AI3" s="82" t="s">
        <v>80</v>
      </c>
      <c r="AJ3" s="82" t="s">
        <v>81</v>
      </c>
      <c r="AK3" s="82" t="s">
        <v>220</v>
      </c>
      <c r="AL3" s="82" t="s">
        <v>221</v>
      </c>
      <c r="AM3" s="83" t="s">
        <v>49</v>
      </c>
      <c r="AN3" s="83" t="s">
        <v>120</v>
      </c>
      <c r="AO3" s="83" t="s">
        <v>0</v>
      </c>
      <c r="AP3" s="83" t="s">
        <v>1</v>
      </c>
      <c r="AQ3" s="83" t="s">
        <v>2</v>
      </c>
      <c r="AR3" s="83" t="s">
        <v>3</v>
      </c>
      <c r="AS3" s="83" t="s">
        <v>4</v>
      </c>
      <c r="AT3" s="83" t="s">
        <v>5</v>
      </c>
      <c r="AU3" s="83" t="s">
        <v>6</v>
      </c>
      <c r="AV3" s="83" t="s">
        <v>7</v>
      </c>
      <c r="AW3" s="83" t="s">
        <v>219</v>
      </c>
      <c r="AX3" s="83" t="s">
        <v>298</v>
      </c>
      <c r="AY3" s="83" t="s">
        <v>224</v>
      </c>
      <c r="AZ3" s="83" t="s">
        <v>79</v>
      </c>
      <c r="BA3" s="83" t="s">
        <v>80</v>
      </c>
      <c r="BB3" s="83" t="s">
        <v>81</v>
      </c>
      <c r="BC3" s="83" t="s">
        <v>220</v>
      </c>
      <c r="BD3" s="83" t="s">
        <v>221</v>
      </c>
      <c r="BE3" s="97" t="s">
        <v>49</v>
      </c>
      <c r="BF3" s="97" t="s">
        <v>161</v>
      </c>
      <c r="BG3" s="97" t="s">
        <v>162</v>
      </c>
      <c r="BH3" s="97" t="s">
        <v>163</v>
      </c>
      <c r="BI3" s="97" t="s">
        <v>164</v>
      </c>
      <c r="BJ3" s="97" t="s">
        <v>165</v>
      </c>
      <c r="BK3" s="97" t="s">
        <v>166</v>
      </c>
      <c r="BL3" s="97" t="s">
        <v>167</v>
      </c>
      <c r="BM3" s="98" t="s">
        <v>169</v>
      </c>
      <c r="BN3" s="98" t="s">
        <v>170</v>
      </c>
      <c r="BO3" s="98" t="s">
        <v>162</v>
      </c>
      <c r="BP3" s="98" t="s">
        <v>163</v>
      </c>
      <c r="BQ3" s="84" t="s">
        <v>49</v>
      </c>
      <c r="BR3" s="84" t="s">
        <v>121</v>
      </c>
      <c r="BS3" s="84" t="s">
        <v>0</v>
      </c>
      <c r="BT3" s="84" t="s">
        <v>1</v>
      </c>
      <c r="BU3" s="84" t="s">
        <v>2</v>
      </c>
      <c r="BV3" s="84" t="s">
        <v>20</v>
      </c>
      <c r="BW3" s="84" t="s">
        <v>4</v>
      </c>
      <c r="BX3" s="84" t="s">
        <v>5</v>
      </c>
      <c r="BY3" s="84" t="s">
        <v>6</v>
      </c>
      <c r="BZ3" s="84" t="s">
        <v>7</v>
      </c>
      <c r="CA3" s="84" t="s">
        <v>21</v>
      </c>
      <c r="CB3" s="84" t="s">
        <v>22</v>
      </c>
      <c r="CC3" s="84" t="s">
        <v>222</v>
      </c>
      <c r="CD3" s="84" t="s">
        <v>298</v>
      </c>
      <c r="CE3" s="84" t="s">
        <v>224</v>
      </c>
      <c r="CF3" s="84" t="s">
        <v>79</v>
      </c>
      <c r="CG3" s="84" t="s">
        <v>80</v>
      </c>
      <c r="CH3" s="84" t="s">
        <v>81</v>
      </c>
      <c r="CI3" s="84" t="s">
        <v>220</v>
      </c>
      <c r="CJ3" s="84" t="s">
        <v>221</v>
      </c>
      <c r="CK3" s="99" t="s">
        <v>169</v>
      </c>
      <c r="CL3" s="99" t="s">
        <v>170</v>
      </c>
      <c r="CM3" s="99" t="s">
        <v>172</v>
      </c>
      <c r="CN3" s="99" t="s">
        <v>173</v>
      </c>
      <c r="CO3" s="100" t="s">
        <v>175</v>
      </c>
      <c r="CP3" s="100" t="s">
        <v>176</v>
      </c>
      <c r="CQ3" s="100" t="s">
        <v>172</v>
      </c>
      <c r="CR3" s="100" t="s">
        <v>173</v>
      </c>
      <c r="CS3" s="100" t="s">
        <v>178</v>
      </c>
      <c r="CT3" s="100" t="s">
        <v>177</v>
      </c>
    </row>
    <row r="4" spans="1:98">
      <c r="A4" s="85">
        <f>基本情報!E5</f>
        <v>0</v>
      </c>
      <c r="B4" s="85">
        <f>基本情報!E6</f>
        <v>0</v>
      </c>
      <c r="C4" s="85">
        <f>基本情報!E7</f>
        <v>0</v>
      </c>
      <c r="D4" s="85">
        <f>基本情報!E8</f>
        <v>0</v>
      </c>
      <c r="E4" s="85">
        <f>基本情報!E9</f>
        <v>0</v>
      </c>
      <c r="F4" s="85">
        <f>基本情報!E10</f>
        <v>0</v>
      </c>
      <c r="G4" s="85">
        <f>基本情報!E11</f>
        <v>0</v>
      </c>
      <c r="H4" s="85">
        <f>基本情報!I11</f>
        <v>0</v>
      </c>
      <c r="I4" s="85">
        <f>基本情報!E12</f>
        <v>0</v>
      </c>
      <c r="J4" s="85">
        <f>基本情報!E13</f>
        <v>0</v>
      </c>
      <c r="K4" s="85">
        <f>基本情報!E14</f>
        <v>0</v>
      </c>
      <c r="L4" s="6">
        <f>基本情報!E15</f>
        <v>0</v>
      </c>
      <c r="M4" s="85">
        <f>基本情報!E16</f>
        <v>0</v>
      </c>
      <c r="N4" s="85">
        <f>基本情報!E17</f>
        <v>0</v>
      </c>
      <c r="O4" s="96">
        <f>基本情報!E18</f>
        <v>0</v>
      </c>
      <c r="P4" s="96">
        <f>基本情報!E19</f>
        <v>0</v>
      </c>
      <c r="Q4" s="96">
        <f>基本情報!E20</f>
        <v>0</v>
      </c>
      <c r="R4" s="96">
        <f>基本情報!I20</f>
        <v>0</v>
      </c>
      <c r="S4" s="85">
        <f>基本情報!E21</f>
        <v>0</v>
      </c>
      <c r="T4" s="85">
        <f>基本情報!E22</f>
        <v>0</v>
      </c>
      <c r="U4" s="6">
        <f>'様式第１号（交付申請書）'!Q2</f>
        <v>0</v>
      </c>
      <c r="V4" s="86" t="str">
        <f>'様式第１号（交付申請書）'!Q3</f>
        <v>令和５年　月　　日</v>
      </c>
      <c r="W4" s="58">
        <f>'別紙2-1（新規）'!C15</f>
        <v>0</v>
      </c>
      <c r="X4" s="58">
        <f>'別紙2-1（新規）'!D15</f>
        <v>0</v>
      </c>
      <c r="Y4" s="58">
        <f>'別紙2-1（新規）'!E15</f>
        <v>0</v>
      </c>
      <c r="Z4" s="58">
        <f>'別紙2-1（新規）'!F15</f>
        <v>0</v>
      </c>
      <c r="AA4" s="58">
        <f>'別紙2-1（新規）'!G15</f>
        <v>0</v>
      </c>
      <c r="AB4" s="58">
        <f>'別紙2-1（新規）'!H15</f>
        <v>0</v>
      </c>
      <c r="AC4" s="58">
        <f>'別紙2-1（新規）'!I15</f>
        <v>0</v>
      </c>
      <c r="AD4" s="58">
        <f>'別紙2-1（新規）'!J15</f>
        <v>0</v>
      </c>
      <c r="AE4" s="58">
        <f>'別紙2-2（新規）'!M9</f>
        <v>0</v>
      </c>
      <c r="AF4" s="58">
        <f>'別紙2-2（新規）'!M12</f>
        <v>0</v>
      </c>
      <c r="AG4" s="6">
        <f>'別紙2-2（新規）附表（個人防護具積算）'!E5</f>
        <v>0</v>
      </c>
      <c r="AH4" s="6">
        <f>'別紙2-2（新規）附表（個人防護具積算）'!F6</f>
        <v>0</v>
      </c>
      <c r="AI4" s="6">
        <f>'別紙2-2（新規）附表（個人防護具積算）'!G6</f>
        <v>0</v>
      </c>
      <c r="AJ4" s="6">
        <f>'別紙2-2（新規）附表（個人防護具積算）'!H6</f>
        <v>0</v>
      </c>
      <c r="AK4" s="6">
        <f>'別紙2-2（新規）附表（個人防護具積算）'!E8</f>
        <v>0</v>
      </c>
      <c r="AL4" s="6">
        <f>'別紙2-2（新規）附表（個人防護具積算）'!E10</f>
        <v>0</v>
      </c>
      <c r="AM4" s="6">
        <f>'様式第２号（変更申請書）'!Q2</f>
        <v>0</v>
      </c>
      <c r="AN4" s="86" t="str">
        <f>'様式第２号（変更申請書）'!Q3</f>
        <v>令和５年　月　　日</v>
      </c>
      <c r="AO4" s="58">
        <f>'別紙2-1（変更）'!C15</f>
        <v>0</v>
      </c>
      <c r="AP4" s="58">
        <f>'別紙2-1（変更）'!D15</f>
        <v>0</v>
      </c>
      <c r="AQ4" s="58">
        <f>'別紙2-1（変更）'!E15</f>
        <v>0</v>
      </c>
      <c r="AR4" s="58">
        <f>'別紙2-1（変更）'!F15</f>
        <v>0</v>
      </c>
      <c r="AS4" s="58">
        <f>'別紙2-1（変更）'!G15</f>
        <v>0</v>
      </c>
      <c r="AT4" s="58">
        <f>'別紙2-1（変更）'!H15</f>
        <v>0</v>
      </c>
      <c r="AU4" s="58">
        <f>'別紙2-1（変更）'!I15</f>
        <v>0</v>
      </c>
      <c r="AV4" s="58">
        <f>'別紙2-1（変更）'!J15</f>
        <v>0</v>
      </c>
      <c r="AW4" s="58">
        <f>'別紙2-2（変更）'!M9</f>
        <v>0</v>
      </c>
      <c r="AX4" s="58">
        <f>'別紙2-2（変更）'!M12</f>
        <v>0</v>
      </c>
      <c r="AY4" s="6">
        <f>'別紙2-2（変更）附表（個人防護具積算）'!E5</f>
        <v>0</v>
      </c>
      <c r="AZ4" s="6">
        <f>'別紙2-2（変更）附表（個人防護具積算）'!F6</f>
        <v>0</v>
      </c>
      <c r="BA4" s="6">
        <f>'別紙2-2（変更）附表（個人防護具積算）'!G6</f>
        <v>0</v>
      </c>
      <c r="BB4" s="6">
        <f>'別紙2-2（変更）附表（個人防護具積算）'!H6</f>
        <v>0</v>
      </c>
      <c r="BC4" s="6">
        <f>'別紙2-2（変更）附表（個人防護具積算）'!E8</f>
        <v>0</v>
      </c>
      <c r="BD4" s="87">
        <f>'別紙2-2（変更）附表（個人防護具積算）'!E10</f>
        <v>0</v>
      </c>
      <c r="BE4" s="6">
        <f>'様式第３号（中止廃止申請）'!Q2</f>
        <v>0</v>
      </c>
      <c r="BF4" s="86" t="str">
        <f>'様式第３号（中止廃止申請）'!Q3</f>
        <v>令和５年　月　　日</v>
      </c>
      <c r="BG4" s="6" t="str">
        <f>'様式第３号（中止廃止申請）'!C17</f>
        <v>令和５年　月　　日</v>
      </c>
      <c r="BH4" s="6" t="str">
        <f>"地医第"&amp;'様式第３号（中止廃止申請）'!L17&amp;"号の"&amp;'様式第３号（中止廃止申請）'!P17</f>
        <v>地医第号の</v>
      </c>
      <c r="BI4" s="6">
        <f>'様式第３号（中止廃止申請）'!I29</f>
        <v>0</v>
      </c>
      <c r="BJ4" s="6" t="str">
        <f>'様式第３号（中止廃止申請）'!I35</f>
        <v>令和５年　月　　日</v>
      </c>
      <c r="BK4" s="6" t="str">
        <f>'様式第３号（中止廃止申請）'!Q35</f>
        <v>令和５年　月　　日</v>
      </c>
      <c r="BL4" s="6" t="str">
        <f>'様式第３号（中止廃止申請）'!I37</f>
        <v>令和５年　月　　日</v>
      </c>
      <c r="BM4" s="6" t="str">
        <f>'様式第４号（概算払請求書）'!E21</f>
        <v>令和５年　月　　日</v>
      </c>
      <c r="BN4" s="87">
        <f>'様式第４号（概算払請求書）'!I6</f>
        <v>0</v>
      </c>
      <c r="BO4" s="6" t="str">
        <f>'様式第４号（概算払請求書）'!E9</f>
        <v>令和５年　月　　日</v>
      </c>
      <c r="BP4" s="6" t="str">
        <f>"地医第"&amp;'様式第４号（概算払請求書）'!N9&amp;"号の"&amp;'様式第４号（概算払請求書）'!R9</f>
        <v>地医第号の</v>
      </c>
      <c r="BQ4" s="6">
        <f>'様式第５号（実績報告書）'!Q2</f>
        <v>0</v>
      </c>
      <c r="BR4" s="86" t="str">
        <f>'様式第５号（実績報告書）'!Q3</f>
        <v>令和５年　月　　日</v>
      </c>
      <c r="BS4" s="87">
        <f>'別紙2-3'!C15</f>
        <v>0</v>
      </c>
      <c r="BT4" s="87">
        <f>'別紙2-3'!D15</f>
        <v>0</v>
      </c>
      <c r="BU4" s="87">
        <f>'別紙2-3'!E15</f>
        <v>0</v>
      </c>
      <c r="BV4" s="87">
        <f>'別紙2-3'!F15</f>
        <v>0</v>
      </c>
      <c r="BW4" s="87">
        <f>'別紙2-3'!G15</f>
        <v>0</v>
      </c>
      <c r="BX4" s="87">
        <f>'別紙2-3'!H15</f>
        <v>0</v>
      </c>
      <c r="BY4" s="87">
        <f>'別紙2-3'!I15</f>
        <v>0</v>
      </c>
      <c r="BZ4" s="87">
        <f>'別紙2-3'!J15</f>
        <v>0</v>
      </c>
      <c r="CA4" s="87">
        <f>'別紙2-3'!K15</f>
        <v>0</v>
      </c>
      <c r="CB4" s="87">
        <f>'別紙2-3'!L15</f>
        <v>0</v>
      </c>
      <c r="CC4" s="87">
        <f>'別紙2-4'!M9</f>
        <v>0</v>
      </c>
      <c r="CD4" s="87">
        <f>'別紙2-4'!M12</f>
        <v>0</v>
      </c>
      <c r="CE4" s="6">
        <f>'別紙2-4附表（個人防護具積算）'!E5</f>
        <v>0</v>
      </c>
      <c r="CF4" s="6">
        <f>'別紙2-4附表（個人防護具積算）'!F6</f>
        <v>0</v>
      </c>
      <c r="CG4" s="6">
        <f>'別紙2-4附表（個人防護具積算）'!G6</f>
        <v>0</v>
      </c>
      <c r="CH4" s="6">
        <f>'別紙2-4附表（個人防護具積算）'!H6</f>
        <v>0</v>
      </c>
      <c r="CI4" s="6">
        <f>'別紙2-4附表（個人防護具積算）'!E8</f>
        <v>0</v>
      </c>
      <c r="CJ4" s="87">
        <f>'別紙2-4附表（個人防護具積算）'!E10</f>
        <v>0</v>
      </c>
      <c r="CK4" s="6" t="str">
        <f>'様式第６号（請求書）'!E21</f>
        <v>令和５年　月　　日</v>
      </c>
      <c r="CL4" s="87">
        <f>'様式第６号（請求書）'!I6</f>
        <v>0</v>
      </c>
      <c r="CM4" s="6" t="str">
        <f>'様式第６号（請求書）'!E9</f>
        <v>令和５年　月　　日</v>
      </c>
      <c r="CN4" s="6" t="str">
        <f>"地医第"&amp;'様式第６号（請求書）'!N9&amp;"号の"&amp;'様式第６号（請求書）'!R9</f>
        <v>地医第号の</v>
      </c>
      <c r="CO4" s="6">
        <f>'様式第７号（消費税仕入控除）'!Q2</f>
        <v>0</v>
      </c>
      <c r="CP4" s="86" t="str">
        <f>'様式第７号（消費税仕入控除）'!Q3</f>
        <v>令和５年　月　　日</v>
      </c>
      <c r="CQ4" s="6" t="str">
        <f>'様式第７号（消費税仕入控除）'!C16</f>
        <v>令和５年　月　　日</v>
      </c>
      <c r="CR4" s="6" t="str">
        <f>"地医第"&amp;'様式第７号（消費税仕入控除）'!L16&amp;"号の"&amp;'様式第７号（消費税仕入控除）'!P16</f>
        <v>地医第号の</v>
      </c>
      <c r="CS4" s="87">
        <f>'様式第７号（消費税仕入控除）'!J30</f>
        <v>0</v>
      </c>
      <c r="CT4" s="87">
        <f>'様式第７号（消費税仕入控除）'!J35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X34"/>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28</v>
      </c>
    </row>
    <row r="2" spans="1:24">
      <c r="Q2" s="266"/>
      <c r="R2" s="266"/>
      <c r="S2" s="266"/>
      <c r="T2" s="266"/>
      <c r="U2" s="266"/>
      <c r="V2" s="266"/>
      <c r="W2" s="266"/>
      <c r="X2" s="228" t="s">
        <v>357</v>
      </c>
    </row>
    <row r="3" spans="1:24">
      <c r="Q3" s="267" t="s">
        <v>109</v>
      </c>
      <c r="R3" s="266"/>
      <c r="S3" s="266"/>
      <c r="T3" s="266"/>
      <c r="U3" s="266"/>
      <c r="V3" s="266"/>
      <c r="W3" s="266"/>
      <c r="X3" s="228" t="s">
        <v>358</v>
      </c>
    </row>
    <row r="4" spans="1:24">
      <c r="X4" s="42"/>
    </row>
    <row r="5" spans="1:24">
      <c r="X5" s="42"/>
    </row>
    <row r="6" spans="1:24">
      <c r="B6" s="65" t="s">
        <v>29</v>
      </c>
      <c r="X6" s="42"/>
    </row>
    <row r="7" spans="1:24">
      <c r="X7" s="42"/>
    </row>
    <row r="8" spans="1:24">
      <c r="L8" s="65" t="s">
        <v>83</v>
      </c>
      <c r="X8" s="42"/>
    </row>
    <row r="9" spans="1:24">
      <c r="L9" s="65" t="s">
        <v>84</v>
      </c>
      <c r="M9" s="67"/>
      <c r="N9" s="67"/>
      <c r="O9" s="68"/>
      <c r="P9" s="68"/>
      <c r="Q9" s="68"/>
      <c r="R9" s="68"/>
      <c r="S9" s="68"/>
      <c r="T9" s="68"/>
      <c r="U9" s="68"/>
      <c r="V9" s="68"/>
      <c r="W9" s="68"/>
      <c r="X9" s="42"/>
    </row>
    <row r="10" spans="1:24">
      <c r="M10" s="264" t="str">
        <f>IF(基本情報!E5="","",基本情報!E5)</f>
        <v/>
      </c>
      <c r="N10" s="264"/>
      <c r="O10" s="264"/>
      <c r="P10" s="264"/>
      <c r="Q10" s="264"/>
      <c r="R10" s="264"/>
      <c r="S10" s="264"/>
      <c r="T10" s="264"/>
      <c r="U10" s="264"/>
      <c r="V10" s="264"/>
      <c r="W10" s="264"/>
      <c r="X10" s="42"/>
    </row>
    <row r="11" spans="1:24">
      <c r="L11" s="65" t="s">
        <v>85</v>
      </c>
      <c r="M11" s="67"/>
      <c r="N11" s="67"/>
      <c r="O11" s="68"/>
      <c r="P11" s="68"/>
      <c r="Q11" s="68"/>
      <c r="R11" s="68"/>
      <c r="S11" s="68"/>
      <c r="T11" s="68"/>
      <c r="U11" s="68"/>
      <c r="V11" s="68"/>
      <c r="W11" s="68"/>
    </row>
    <row r="12" spans="1:24">
      <c r="M12" s="264" t="str">
        <f>IF(基本情報!E6="","",基本情報!E6)</f>
        <v/>
      </c>
      <c r="N12" s="264"/>
      <c r="O12" s="264"/>
      <c r="P12" s="264"/>
      <c r="Q12" s="264"/>
      <c r="R12" s="264"/>
      <c r="S12" s="264"/>
      <c r="T12" s="264"/>
      <c r="U12" s="264"/>
      <c r="V12" s="264"/>
      <c r="W12" s="264"/>
      <c r="X12" s="66"/>
    </row>
    <row r="13" spans="1:24">
      <c r="M13" s="263">
        <f>基本情報!E7</f>
        <v>0</v>
      </c>
      <c r="N13" s="269"/>
      <c r="O13" s="269"/>
      <c r="P13" s="269"/>
      <c r="Q13" s="269"/>
      <c r="R13" s="269"/>
      <c r="S13" s="269"/>
      <c r="T13" s="269"/>
      <c r="U13" s="269"/>
      <c r="V13" s="269"/>
      <c r="W13" s="269"/>
      <c r="X13" s="66"/>
    </row>
    <row r="15" spans="1:24">
      <c r="A15" s="268" t="s">
        <v>31</v>
      </c>
      <c r="B15" s="268"/>
      <c r="C15" s="268"/>
      <c r="D15" s="268"/>
      <c r="E15" s="268"/>
      <c r="F15" s="268"/>
      <c r="G15" s="268"/>
      <c r="H15" s="268"/>
      <c r="I15" s="268"/>
      <c r="J15" s="268"/>
      <c r="K15" s="268"/>
      <c r="L15" s="268"/>
      <c r="M15" s="268"/>
      <c r="N15" s="268"/>
      <c r="O15" s="268"/>
      <c r="P15" s="268"/>
      <c r="Q15" s="268"/>
      <c r="R15" s="268"/>
      <c r="S15" s="268"/>
      <c r="T15" s="268"/>
      <c r="U15" s="268"/>
      <c r="V15" s="268"/>
      <c r="W15" s="268"/>
    </row>
    <row r="18" spans="1:22">
      <c r="B18" s="65" t="s">
        <v>32</v>
      </c>
    </row>
    <row r="21" spans="1:22">
      <c r="A21" s="65" t="s">
        <v>33</v>
      </c>
      <c r="I21" s="65" t="s">
        <v>321</v>
      </c>
    </row>
    <row r="22" spans="1:22">
      <c r="I22" s="65" t="s">
        <v>215</v>
      </c>
    </row>
    <row r="24" spans="1:22">
      <c r="A24" s="65" t="s">
        <v>86</v>
      </c>
      <c r="I24" s="263">
        <f>基本情報!E8</f>
        <v>0</v>
      </c>
      <c r="J24" s="264"/>
      <c r="K24" s="264"/>
      <c r="L24" s="264"/>
      <c r="M24" s="264"/>
      <c r="N24" s="264"/>
      <c r="O24" s="264"/>
      <c r="P24" s="264"/>
      <c r="Q24" s="264"/>
      <c r="R24" s="264"/>
      <c r="S24" s="264"/>
      <c r="T24" s="264"/>
      <c r="U24" s="264"/>
    </row>
    <row r="25" spans="1:22">
      <c r="H25" s="65" t="s">
        <v>88</v>
      </c>
      <c r="I25" s="263">
        <f>基本情報!E9</f>
        <v>0</v>
      </c>
      <c r="J25" s="265"/>
      <c r="K25" s="265"/>
      <c r="L25" s="265"/>
      <c r="M25" s="265"/>
      <c r="N25" s="265"/>
      <c r="O25" s="265"/>
      <c r="P25" s="265"/>
      <c r="Q25" s="265"/>
      <c r="R25" s="265"/>
      <c r="S25" s="265"/>
      <c r="T25" s="265"/>
      <c r="U25" s="265"/>
      <c r="V25" s="65" t="s">
        <v>89</v>
      </c>
    </row>
    <row r="27" spans="1:22">
      <c r="A27" s="65" t="s">
        <v>87</v>
      </c>
      <c r="I27" s="65" t="s">
        <v>34</v>
      </c>
      <c r="J27" s="262">
        <f>'別紙2-1（新規）'!I15</f>
        <v>0</v>
      </c>
      <c r="K27" s="262"/>
      <c r="L27" s="262"/>
      <c r="M27" s="262"/>
      <c r="N27" s="262"/>
      <c r="O27" s="262"/>
      <c r="P27" s="65" t="s">
        <v>35</v>
      </c>
    </row>
    <row r="29" spans="1:22">
      <c r="A29" s="65" t="s">
        <v>43</v>
      </c>
      <c r="I29" s="65" t="s">
        <v>37</v>
      </c>
    </row>
    <row r="34" spans="1:3">
      <c r="A34" s="198" t="s">
        <v>8</v>
      </c>
      <c r="B34" s="198"/>
      <c r="C34" s="198" t="s">
        <v>312</v>
      </c>
    </row>
  </sheetData>
  <sheetProtection algorithmName="SHA-512" hashValue="mQ9tdMZKYTeMRZxaI+dMdBH4LIaOHgeFcKNgrH87rVOb/lRIL/mQgGjdo+8ySvFdeJiyE/9IUJxqphFjvG4XRw==" saltValue="1lw1xRllwrktx2IRJ+CbLg==" spinCount="100000" sheet="1" selectLockedCells="1"/>
  <mergeCells count="9">
    <mergeCell ref="J27:O27"/>
    <mergeCell ref="I24:U24"/>
    <mergeCell ref="I25:U25"/>
    <mergeCell ref="Q2:W2"/>
    <mergeCell ref="Q3:W3"/>
    <mergeCell ref="A15:W15"/>
    <mergeCell ref="M10:W10"/>
    <mergeCell ref="M12:W12"/>
    <mergeCell ref="M13:W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17"/>
  <sheetViews>
    <sheetView showGridLines="0" view="pageBreakPreview" zoomScale="70" zoomScaleNormal="100" zoomScaleSheetLayoutView="70" workbookViewId="0">
      <selection activeCell="E5" sqref="E5:J5"/>
    </sheetView>
  </sheetViews>
  <sheetFormatPr defaultColWidth="8.75" defaultRowHeight="18.75"/>
  <cols>
    <col min="1" max="1" width="2.375" style="6" customWidth="1"/>
    <col min="2" max="2" width="38.75" style="6" bestFit="1" customWidth="1"/>
    <col min="3" max="10" width="13.625" style="6" customWidth="1"/>
    <col min="11" max="12" width="8.75" style="6"/>
    <col min="13" max="13" width="0" style="6" hidden="1" customWidth="1"/>
    <col min="14" max="14" width="10.5" style="6" hidden="1" customWidth="1"/>
    <col min="15" max="15" width="18.75" style="6" hidden="1" customWidth="1"/>
    <col min="16" max="16384" width="8.75" style="6"/>
  </cols>
  <sheetData>
    <row r="1" spans="2:15" ht="24" customHeight="1">
      <c r="B1" s="6" t="s">
        <v>192</v>
      </c>
    </row>
    <row r="2" spans="2:15" ht="25.15" customHeight="1">
      <c r="B2" s="270" t="s">
        <v>322</v>
      </c>
      <c r="C2" s="270"/>
      <c r="D2" s="270"/>
      <c r="E2" s="270"/>
      <c r="F2" s="270"/>
      <c r="G2" s="270"/>
      <c r="H2" s="270"/>
      <c r="I2" s="270"/>
      <c r="J2" s="270"/>
      <c r="K2" s="270"/>
    </row>
    <row r="3" spans="2:15" ht="15.6" customHeight="1">
      <c r="B3" s="45"/>
    </row>
    <row r="4" spans="2:15" ht="27" customHeight="1">
      <c r="G4" s="46" t="s">
        <v>90</v>
      </c>
      <c r="H4" s="271">
        <f>基本情報!E8</f>
        <v>0</v>
      </c>
      <c r="I4" s="272"/>
      <c r="J4" s="272"/>
      <c r="K4" s="272"/>
    </row>
    <row r="5" spans="2:15" ht="33" customHeight="1" thickBot="1">
      <c r="K5" s="44" t="s">
        <v>18</v>
      </c>
    </row>
    <row r="6" spans="2:15" ht="56.25">
      <c r="B6" s="273" t="s">
        <v>25</v>
      </c>
      <c r="C6" s="47" t="s">
        <v>0</v>
      </c>
      <c r="D6" s="48" t="s">
        <v>1</v>
      </c>
      <c r="E6" s="47" t="s">
        <v>2</v>
      </c>
      <c r="F6" s="48" t="s">
        <v>3</v>
      </c>
      <c r="G6" s="47" t="s">
        <v>4</v>
      </c>
      <c r="H6" s="48" t="s">
        <v>5</v>
      </c>
      <c r="I6" s="48" t="s">
        <v>6</v>
      </c>
      <c r="J6" s="48" t="s">
        <v>7</v>
      </c>
      <c r="K6" s="50" t="s">
        <v>8</v>
      </c>
    </row>
    <row r="7" spans="2:15" ht="39.950000000000003" customHeight="1" thickBot="1">
      <c r="B7" s="274"/>
      <c r="C7" s="51" t="s">
        <v>9</v>
      </c>
      <c r="D7" s="51" t="s">
        <v>10</v>
      </c>
      <c r="E7" s="51" t="s">
        <v>17</v>
      </c>
      <c r="F7" s="51" t="s">
        <v>11</v>
      </c>
      <c r="G7" s="52" t="s">
        <v>12</v>
      </c>
      <c r="H7" s="52" t="s">
        <v>13</v>
      </c>
      <c r="I7" s="52" t="s">
        <v>14</v>
      </c>
      <c r="J7" s="52" t="s">
        <v>15</v>
      </c>
      <c r="K7" s="78"/>
      <c r="N7" s="6" t="s">
        <v>78</v>
      </c>
      <c r="O7" s="6" t="s">
        <v>346</v>
      </c>
    </row>
    <row r="8" spans="2:15" ht="39.950000000000003" customHeight="1">
      <c r="B8" s="54" t="s">
        <v>183</v>
      </c>
      <c r="C8" s="55">
        <f>'別紙2-2（新規）'!H9</f>
        <v>0</v>
      </c>
      <c r="D8" s="88">
        <v>0</v>
      </c>
      <c r="E8" s="55">
        <f>C8-D8</f>
        <v>0</v>
      </c>
      <c r="F8" s="55">
        <f>E8</f>
        <v>0</v>
      </c>
      <c r="G8" s="55">
        <f>N8*'別紙2-2（新規）'!M9</f>
        <v>0</v>
      </c>
      <c r="H8" s="56">
        <f>MIN(E8,F8,G8)</f>
        <v>0</v>
      </c>
      <c r="I8" s="57"/>
      <c r="J8" s="57"/>
      <c r="K8" s="79"/>
      <c r="N8" s="58">
        <v>133000</v>
      </c>
      <c r="O8" s="87">
        <f>'別紙2-2（新規）附表（購入予定物品一覧）'!J6</f>
        <v>0</v>
      </c>
    </row>
    <row r="9" spans="2:15" ht="39.950000000000003" customHeight="1">
      <c r="B9" s="59" t="s">
        <v>179</v>
      </c>
      <c r="C9" s="55">
        <f>'別紙2-2（新規）'!H10</f>
        <v>0</v>
      </c>
      <c r="D9" s="88">
        <v>0</v>
      </c>
      <c r="E9" s="55">
        <f t="shared" ref="E9:E14" si="0">C9-D9</f>
        <v>0</v>
      </c>
      <c r="F9" s="55">
        <f t="shared" ref="F9:F10" si="1">E9</f>
        <v>0</v>
      </c>
      <c r="G9" s="55">
        <f>N9*'別紙2-2（新規）'!M10</f>
        <v>0</v>
      </c>
      <c r="H9" s="56">
        <f>MIN(MIN(E9,F9,O9),G9)</f>
        <v>0</v>
      </c>
      <c r="I9" s="60"/>
      <c r="J9" s="60"/>
      <c r="K9" s="79"/>
      <c r="M9" s="6" t="s">
        <v>348</v>
      </c>
      <c r="N9" s="58">
        <v>5000000</v>
      </c>
      <c r="O9" s="87">
        <f>'別紙2-2（新規）附表（購入予定物品一覧）'!J7</f>
        <v>0</v>
      </c>
    </row>
    <row r="10" spans="2:15" ht="39.950000000000003" customHeight="1">
      <c r="B10" s="59" t="s">
        <v>180</v>
      </c>
      <c r="C10" s="55">
        <f>'別紙2-2（新規）'!H11</f>
        <v>0</v>
      </c>
      <c r="D10" s="88">
        <v>0</v>
      </c>
      <c r="E10" s="55">
        <f t="shared" si="0"/>
        <v>0</v>
      </c>
      <c r="F10" s="55">
        <f t="shared" si="1"/>
        <v>0</v>
      </c>
      <c r="G10" s="55">
        <f>N10*'別紙2-2（新規）'!M11</f>
        <v>0</v>
      </c>
      <c r="H10" s="56">
        <f t="shared" ref="H10:H14" si="2">MIN(E10,F10,G10)</f>
        <v>0</v>
      </c>
      <c r="I10" s="60"/>
      <c r="J10" s="60"/>
      <c r="K10" s="79"/>
      <c r="N10" s="58">
        <v>3600</v>
      </c>
    </row>
    <row r="11" spans="2:15" ht="39.950000000000003" customHeight="1">
      <c r="B11" s="61" t="s">
        <v>181</v>
      </c>
      <c r="C11" s="55">
        <f>'別紙2-2（新規）'!H12</f>
        <v>0</v>
      </c>
      <c r="D11" s="88">
        <v>0</v>
      </c>
      <c r="E11" s="55">
        <f t="shared" si="0"/>
        <v>0</v>
      </c>
      <c r="F11" s="55">
        <f t="shared" ref="F11:F14" si="3">E11</f>
        <v>0</v>
      </c>
      <c r="G11" s="55">
        <f>N11*'別紙2-2（新規）'!M12</f>
        <v>0</v>
      </c>
      <c r="H11" s="56">
        <f t="shared" si="2"/>
        <v>0</v>
      </c>
      <c r="I11" s="60"/>
      <c r="J11" s="60"/>
      <c r="K11" s="79"/>
      <c r="N11" s="58">
        <v>4320000</v>
      </c>
      <c r="O11" s="87">
        <f>'別紙2-2（新規）附表（購入予定物品一覧）'!J8</f>
        <v>0</v>
      </c>
    </row>
    <row r="12" spans="2:15" ht="39.950000000000003" customHeight="1">
      <c r="B12" s="61" t="s">
        <v>59</v>
      </c>
      <c r="C12" s="55">
        <f>'別紙2-2（新規）'!H13</f>
        <v>0</v>
      </c>
      <c r="D12" s="88">
        <v>0</v>
      </c>
      <c r="E12" s="55">
        <f t="shared" si="0"/>
        <v>0</v>
      </c>
      <c r="F12" s="55">
        <f t="shared" si="3"/>
        <v>0</v>
      </c>
      <c r="G12" s="55">
        <f>N12*'別紙2-2（新規）'!M13</f>
        <v>0</v>
      </c>
      <c r="H12" s="56">
        <f>MIN(MIN(E12,F12,O12),G12)</f>
        <v>0</v>
      </c>
      <c r="I12" s="60"/>
      <c r="J12" s="60"/>
      <c r="K12" s="79"/>
      <c r="M12" s="6" t="s">
        <v>348</v>
      </c>
      <c r="N12" s="58">
        <v>51400</v>
      </c>
      <c r="O12" s="87">
        <f>'別紙2-2（新規）附表（購入予定物品一覧）'!J9</f>
        <v>0</v>
      </c>
    </row>
    <row r="13" spans="2:15" ht="39.950000000000003" customHeight="1">
      <c r="B13" s="61" t="s">
        <v>182</v>
      </c>
      <c r="C13" s="55">
        <f>'別紙2-2（新規）'!H14</f>
        <v>0</v>
      </c>
      <c r="D13" s="88">
        <v>0</v>
      </c>
      <c r="E13" s="55">
        <f t="shared" si="0"/>
        <v>0</v>
      </c>
      <c r="F13" s="55">
        <f t="shared" si="3"/>
        <v>0</v>
      </c>
      <c r="G13" s="55">
        <f>N13*'別紙2-2（新規）'!M14</f>
        <v>0</v>
      </c>
      <c r="H13" s="56">
        <f>MIN(MIN(E13,F13,O13),G13)</f>
        <v>0</v>
      </c>
      <c r="I13" s="60"/>
      <c r="J13" s="60"/>
      <c r="K13" s="79"/>
      <c r="M13" s="6" t="s">
        <v>348</v>
      </c>
      <c r="N13" s="58">
        <v>21000000</v>
      </c>
      <c r="O13" s="87">
        <f>'別紙2-2（新規）附表（購入予定物品一覧）'!J10</f>
        <v>0</v>
      </c>
    </row>
    <row r="14" spans="2:15" ht="39.950000000000003" customHeight="1" thickBot="1">
      <c r="B14" s="61" t="s">
        <v>333</v>
      </c>
      <c r="C14" s="55">
        <f>'別紙2-2（新規）'!H15+'別紙2-2（新規）'!H16</f>
        <v>0</v>
      </c>
      <c r="D14" s="88">
        <v>0</v>
      </c>
      <c r="E14" s="55">
        <f t="shared" si="0"/>
        <v>0</v>
      </c>
      <c r="F14" s="55">
        <f t="shared" si="3"/>
        <v>0</v>
      </c>
      <c r="G14" s="55">
        <f>F14</f>
        <v>0</v>
      </c>
      <c r="H14" s="56">
        <f t="shared" si="2"/>
        <v>0</v>
      </c>
      <c r="I14" s="60"/>
      <c r="J14" s="60"/>
      <c r="K14" s="79"/>
      <c r="N14" s="58"/>
      <c r="O14" s="87"/>
    </row>
    <row r="15" spans="2:15" ht="39.950000000000003" customHeight="1" thickTop="1" thickBot="1">
      <c r="B15" s="62" t="s">
        <v>26</v>
      </c>
      <c r="C15" s="63">
        <f t="shared" ref="C15:H15" si="4">SUM(C8:C14)</f>
        <v>0</v>
      </c>
      <c r="D15" s="63">
        <f t="shared" si="4"/>
        <v>0</v>
      </c>
      <c r="E15" s="63">
        <f t="shared" si="4"/>
        <v>0</v>
      </c>
      <c r="F15" s="63">
        <f t="shared" si="4"/>
        <v>0</v>
      </c>
      <c r="G15" s="63">
        <f t="shared" si="4"/>
        <v>0</v>
      </c>
      <c r="H15" s="63">
        <f t="shared" si="4"/>
        <v>0</v>
      </c>
      <c r="I15" s="63">
        <f>ROUNDDOWN(H15,-3)</f>
        <v>0</v>
      </c>
      <c r="J15" s="63">
        <f>I15</f>
        <v>0</v>
      </c>
      <c r="K15" s="80"/>
    </row>
    <row r="16" spans="2:15" ht="26.45" customHeight="1">
      <c r="B16" s="6" t="s">
        <v>16</v>
      </c>
    </row>
    <row r="17" spans="2:2" ht="26.45" customHeight="1">
      <c r="B17" s="6" t="s">
        <v>19</v>
      </c>
    </row>
  </sheetData>
  <sheetProtection algorithmName="SHA-512" hashValue="ktvAKwatpPIDhEt1vHzm6gjilXxPpNv+r5bf1rBlTmPTzc9EreT5Ya9fGV/2E6ZytcoSoJFCvvYNpFvkJ8oxWg==" saltValue="yDFnAZxcISWQjdcpwW9DXQ==" spinCount="100000" sheet="1" selectLockedCells="1"/>
  <mergeCells count="3">
    <mergeCell ref="B2:K2"/>
    <mergeCell ref="H4:K4"/>
    <mergeCell ref="B6:B7"/>
  </mergeCells>
  <phoneticPr fontId="3"/>
  <pageMargins left="0.7" right="0.7" top="0.54" bottom="0.5" header="0.3" footer="0.3"/>
  <pageSetup paperSize="9" scale="75" fitToHeight="0" orientation="landscape" r:id="rId1"/>
  <ignoredErrors>
    <ignoredError sqref="I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D620-9FBD-45D0-B49F-7ED97BE990EC}">
  <sheetPr>
    <tabColor rgb="FF92D050"/>
    <pageSetUpPr fitToPage="1"/>
  </sheetPr>
  <dimension ref="A1:P27"/>
  <sheetViews>
    <sheetView showGridLines="0" view="pageBreakPreview" zoomScale="85" zoomScaleNormal="85" zoomScaleSheetLayoutView="85" workbookViewId="0">
      <selection activeCell="I16" sqref="I16:N16"/>
    </sheetView>
  </sheetViews>
  <sheetFormatPr defaultRowHeight="18.75"/>
  <cols>
    <col min="1" max="1" width="2.25" customWidth="1"/>
    <col min="2" max="8" width="15.25" customWidth="1"/>
    <col min="9" max="19" width="10.375" customWidth="1"/>
    <col min="20" max="24" width="15.25" customWidth="1"/>
  </cols>
  <sheetData>
    <row r="1" spans="1:16">
      <c r="A1" s="140"/>
      <c r="B1" s="6" t="s">
        <v>191</v>
      </c>
      <c r="C1" s="153"/>
      <c r="D1" s="153"/>
    </row>
    <row r="2" spans="1:16">
      <c r="A2" s="140"/>
      <c r="B2" s="41" t="s">
        <v>323</v>
      </c>
      <c r="C2" s="154"/>
      <c r="D2" s="139"/>
    </row>
    <row r="3" spans="1:16" ht="27.6" customHeight="1">
      <c r="A3" s="140"/>
      <c r="B3" s="154"/>
      <c r="C3" s="154"/>
      <c r="D3" s="139"/>
    </row>
    <row r="4" spans="1:16">
      <c r="A4" s="140"/>
      <c r="B4" s="154"/>
      <c r="J4" s="155" t="s">
        <v>90</v>
      </c>
      <c r="K4" s="279">
        <f>基本情報!E8</f>
        <v>0</v>
      </c>
      <c r="L4" s="280"/>
      <c r="M4" s="280"/>
      <c r="N4" s="280"/>
      <c r="O4" s="155"/>
      <c r="P4" s="155"/>
    </row>
    <row r="5" spans="1:16" ht="20.45" customHeight="1">
      <c r="A5" s="140"/>
      <c r="B5" s="153"/>
      <c r="J5" s="153"/>
      <c r="K5" s="153"/>
      <c r="L5" s="153"/>
      <c r="M5" s="153"/>
      <c r="N5" s="153"/>
      <c r="O5" s="153"/>
      <c r="P5" s="153"/>
    </row>
    <row r="6" spans="1:16" ht="18" customHeight="1">
      <c r="A6" s="140"/>
      <c r="B6" s="281" t="s">
        <v>53</v>
      </c>
      <c r="C6" s="282"/>
      <c r="D6" s="282"/>
      <c r="E6" s="283"/>
      <c r="F6" s="287" t="s">
        <v>54</v>
      </c>
      <c r="G6" s="287"/>
      <c r="H6" s="288" t="s">
        <v>260</v>
      </c>
      <c r="I6" s="290" t="s">
        <v>261</v>
      </c>
      <c r="J6" s="291"/>
      <c r="K6" s="291"/>
      <c r="L6" s="291"/>
      <c r="M6" s="291"/>
      <c r="N6" s="292"/>
    </row>
    <row r="7" spans="1:16">
      <c r="A7" s="140"/>
      <c r="B7" s="284"/>
      <c r="C7" s="285"/>
      <c r="D7" s="285"/>
      <c r="E7" s="286"/>
      <c r="F7" s="288"/>
      <c r="G7" s="288"/>
      <c r="H7" s="289"/>
      <c r="I7" s="293"/>
      <c r="J7" s="294"/>
      <c r="K7" s="294"/>
      <c r="L7" s="294"/>
      <c r="M7" s="294"/>
      <c r="N7" s="295"/>
    </row>
    <row r="8" spans="1:16">
      <c r="A8" s="140"/>
      <c r="B8" s="275"/>
      <c r="C8" s="276"/>
      <c r="D8" s="276"/>
      <c r="E8" s="277"/>
      <c r="F8" s="278"/>
      <c r="G8" s="278"/>
      <c r="H8" s="156" t="s">
        <v>57</v>
      </c>
      <c r="I8" s="275"/>
      <c r="J8" s="276"/>
      <c r="K8" s="276"/>
      <c r="L8" s="276"/>
      <c r="M8" s="157"/>
      <c r="N8" s="158"/>
    </row>
    <row r="9" spans="1:16" ht="43.9" customHeight="1">
      <c r="A9" s="140"/>
      <c r="B9" s="296" t="s">
        <v>184</v>
      </c>
      <c r="C9" s="296"/>
      <c r="D9" s="296"/>
      <c r="E9" s="296"/>
      <c r="F9" s="297" t="s">
        <v>217</v>
      </c>
      <c r="G9" s="297"/>
      <c r="H9" s="121">
        <f>'別紙2-2（新規）附表（購入予定物品一覧）'!E6</f>
        <v>0</v>
      </c>
      <c r="I9" s="298" t="s">
        <v>218</v>
      </c>
      <c r="J9" s="299"/>
      <c r="K9" s="299"/>
      <c r="L9" s="299"/>
      <c r="M9" s="205"/>
      <c r="N9" s="159" t="s">
        <v>216</v>
      </c>
      <c r="O9" s="225"/>
    </row>
    <row r="10" spans="1:16" ht="43.9" customHeight="1">
      <c r="A10" s="140"/>
      <c r="B10" s="296" t="s">
        <v>185</v>
      </c>
      <c r="C10" s="300"/>
      <c r="D10" s="300"/>
      <c r="E10" s="300"/>
      <c r="F10" s="297" t="s">
        <v>293</v>
      </c>
      <c r="G10" s="297"/>
      <c r="H10" s="121">
        <f>'別紙2-2（新規）附表（購入予定物品一覧）'!E7</f>
        <v>0</v>
      </c>
      <c r="I10" s="298" t="s">
        <v>265</v>
      </c>
      <c r="J10" s="299"/>
      <c r="K10" s="299"/>
      <c r="L10" s="299"/>
      <c r="M10" s="206">
        <f>SUMIF('別紙2-2（新規）附表（購入予定物品一覧）'!A:A,"（２）",'別紙2-2（新規）附表（購入予定物品一覧）'!F:F)</f>
        <v>0</v>
      </c>
      <c r="N10" s="159" t="s">
        <v>266</v>
      </c>
      <c r="O10" s="225"/>
    </row>
    <row r="11" spans="1:16" ht="43.9" customHeight="1">
      <c r="A11" s="140"/>
      <c r="B11" s="296" t="s">
        <v>77</v>
      </c>
      <c r="C11" s="300"/>
      <c r="D11" s="300"/>
      <c r="E11" s="300"/>
      <c r="F11" s="301" t="s">
        <v>262</v>
      </c>
      <c r="G11" s="301"/>
      <c r="H11" s="121">
        <f>'別紙2-2（新規）附表（個人防護具積算）'!H21</f>
        <v>0</v>
      </c>
      <c r="I11" s="298" t="s">
        <v>263</v>
      </c>
      <c r="J11" s="299"/>
      <c r="K11" s="299"/>
      <c r="L11" s="299"/>
      <c r="M11" s="206">
        <f>'別紙2-2（新規）附表（個人防護具積算）'!E10</f>
        <v>0</v>
      </c>
      <c r="N11" s="159" t="s">
        <v>76</v>
      </c>
      <c r="O11" s="225"/>
    </row>
    <row r="12" spans="1:16" ht="43.9" customHeight="1">
      <c r="A12" s="140"/>
      <c r="B12" s="296" t="s">
        <v>186</v>
      </c>
      <c r="C12" s="300"/>
      <c r="D12" s="300"/>
      <c r="E12" s="300"/>
      <c r="F12" s="297" t="s">
        <v>195</v>
      </c>
      <c r="G12" s="297"/>
      <c r="H12" s="121">
        <f>'別紙2-2（新規）附表（購入予定物品一覧）'!E8</f>
        <v>0</v>
      </c>
      <c r="I12" s="298" t="s">
        <v>264</v>
      </c>
      <c r="J12" s="299"/>
      <c r="K12" s="299"/>
      <c r="L12" s="299"/>
      <c r="M12" s="207"/>
      <c r="N12" s="159" t="s">
        <v>216</v>
      </c>
      <c r="O12" s="225"/>
    </row>
    <row r="13" spans="1:16" ht="43.9" customHeight="1">
      <c r="A13" s="140"/>
      <c r="B13" s="296" t="s">
        <v>187</v>
      </c>
      <c r="C13" s="300"/>
      <c r="D13" s="300"/>
      <c r="E13" s="300"/>
      <c r="F13" s="297" t="s">
        <v>82</v>
      </c>
      <c r="G13" s="297"/>
      <c r="H13" s="121">
        <f>'別紙2-2（新規）附表（購入予定物品一覧）'!E9</f>
        <v>0</v>
      </c>
      <c r="I13" s="298" t="s">
        <v>265</v>
      </c>
      <c r="J13" s="299"/>
      <c r="K13" s="299"/>
      <c r="L13" s="299"/>
      <c r="M13" s="206">
        <f>SUMIF('別紙2-2（新規）附表（購入予定物品一覧）'!A:A,"（５）",'別紙2-2（新規）附表（購入予定物品一覧）'!F:F)</f>
        <v>0</v>
      </c>
      <c r="N13" s="159" t="s">
        <v>266</v>
      </c>
      <c r="O13" s="225"/>
    </row>
    <row r="14" spans="1:16" ht="43.9" customHeight="1">
      <c r="A14" s="140"/>
      <c r="B14" s="296" t="s">
        <v>188</v>
      </c>
      <c r="C14" s="300"/>
      <c r="D14" s="300"/>
      <c r="E14" s="300"/>
      <c r="F14" s="297" t="s">
        <v>190</v>
      </c>
      <c r="G14" s="297"/>
      <c r="H14" s="121">
        <f>'別紙2-2（新規）附表（購入予定物品一覧）'!E10</f>
        <v>0</v>
      </c>
      <c r="I14" s="298" t="s">
        <v>265</v>
      </c>
      <c r="J14" s="299"/>
      <c r="K14" s="299"/>
      <c r="L14" s="299"/>
      <c r="M14" s="206">
        <f>SUMIF('別紙2-2（新規）附表（購入予定物品一覧）'!A:A,"（６）",'別紙2-2（新規）附表（購入予定物品一覧）'!F:F)</f>
        <v>0</v>
      </c>
      <c r="N14" s="159" t="s">
        <v>266</v>
      </c>
      <c r="O14" s="225"/>
    </row>
    <row r="15" spans="1:16" ht="43.9" customHeight="1">
      <c r="A15" s="140"/>
      <c r="B15" s="314" t="s">
        <v>189</v>
      </c>
      <c r="C15" s="315"/>
      <c r="D15" s="309" t="s">
        <v>337</v>
      </c>
      <c r="E15" s="310"/>
      <c r="F15" s="317" t="s">
        <v>349</v>
      </c>
      <c r="G15" s="318"/>
      <c r="H15" s="121">
        <f>'別紙2-2（新規）附表（購入予定物品一覧）'!E11</f>
        <v>0</v>
      </c>
      <c r="I15" s="306"/>
      <c r="J15" s="307"/>
      <c r="K15" s="307"/>
      <c r="L15" s="307"/>
      <c r="M15" s="307"/>
      <c r="N15" s="308"/>
      <c r="O15" s="225"/>
    </row>
    <row r="16" spans="1:16" ht="43.9" customHeight="1">
      <c r="A16" s="140"/>
      <c r="B16" s="275"/>
      <c r="C16" s="316"/>
      <c r="D16" s="309" t="s">
        <v>336</v>
      </c>
      <c r="E16" s="310"/>
      <c r="F16" s="319"/>
      <c r="G16" s="320"/>
      <c r="H16" s="203"/>
      <c r="I16" s="311"/>
      <c r="J16" s="312"/>
      <c r="K16" s="312"/>
      <c r="L16" s="312"/>
      <c r="M16" s="312"/>
      <c r="N16" s="313"/>
    </row>
    <row r="17" spans="1:14" ht="43.9" customHeight="1">
      <c r="A17" s="140"/>
      <c r="B17" s="287" t="s">
        <v>58</v>
      </c>
      <c r="C17" s="302"/>
      <c r="D17" s="302"/>
      <c r="E17" s="302"/>
      <c r="F17" s="287"/>
      <c r="G17" s="287"/>
      <c r="H17" s="204">
        <f>SUM(H9:H16)</f>
        <v>0</v>
      </c>
      <c r="I17" s="303"/>
      <c r="J17" s="304"/>
      <c r="K17" s="304"/>
      <c r="L17" s="304"/>
      <c r="M17" s="304"/>
      <c r="N17" s="305"/>
    </row>
    <row r="18" spans="1:14">
      <c r="A18" s="139"/>
      <c r="B18" s="140" t="s">
        <v>359</v>
      </c>
      <c r="C18" s="160"/>
      <c r="D18" s="160"/>
      <c r="E18" s="160"/>
      <c r="F18" s="160"/>
    </row>
    <row r="19" spans="1:14">
      <c r="A19" s="139"/>
      <c r="B19" s="140" t="s">
        <v>267</v>
      </c>
      <c r="C19" s="161"/>
      <c r="D19" s="161"/>
    </row>
    <row r="20" spans="1:14" ht="25.15" customHeight="1"/>
    <row r="21" spans="1:14" ht="25.15" customHeight="1"/>
    <row r="22" spans="1:14" ht="25.15" customHeight="1"/>
    <row r="23" spans="1:14" ht="25.15" customHeight="1"/>
    <row r="24" spans="1:14" ht="25.15" customHeight="1">
      <c r="D24" s="122"/>
      <c r="E24" s="122"/>
      <c r="F24" s="122"/>
    </row>
    <row r="25" spans="1:14" ht="25.15" customHeight="1"/>
    <row r="26" spans="1:14" ht="25.15" customHeight="1"/>
    <row r="27" spans="1:14" ht="25.15" customHeight="1"/>
  </sheetData>
  <sheetProtection algorithmName="SHA-512" hashValue="qbg1YMossmDTfJnLcQyA53y+DdXaiExJOfr+9g7yCXMHg1BV5AgXxjKsfYC6MGn1/ac1gTsMceSZdVoDWEdSPQ==" saltValue="0LwbGJiEqeSG5uBH5wTPKg==" spinCount="100000" sheet="1" formatRows="0" selectLockedCells="1"/>
  <mergeCells count="35">
    <mergeCell ref="B17:E17"/>
    <mergeCell ref="F17:G17"/>
    <mergeCell ref="I17:N17"/>
    <mergeCell ref="B14:E14"/>
    <mergeCell ref="F14:G14"/>
    <mergeCell ref="I14:L14"/>
    <mergeCell ref="I15:N15"/>
    <mergeCell ref="D16:E16"/>
    <mergeCell ref="I16:N16"/>
    <mergeCell ref="B15:C16"/>
    <mergeCell ref="D15:E15"/>
    <mergeCell ref="F15:G16"/>
    <mergeCell ref="B12:E12"/>
    <mergeCell ref="F12:G12"/>
    <mergeCell ref="I12:L12"/>
    <mergeCell ref="B13:E13"/>
    <mergeCell ref="F13:G13"/>
    <mergeCell ref="I13:L13"/>
    <mergeCell ref="B9:E9"/>
    <mergeCell ref="F9:G9"/>
    <mergeCell ref="I9:L9"/>
    <mergeCell ref="B11:E11"/>
    <mergeCell ref="F11:G11"/>
    <mergeCell ref="I11:L11"/>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0DB3-1A39-49D1-8959-387C89C9E42E}">
  <sheetPr>
    <tabColor rgb="FF92D050"/>
    <pageSetUpPr fitToPage="1"/>
  </sheetPr>
  <dimension ref="A1:N133"/>
  <sheetViews>
    <sheetView showGridLines="0" view="pageBreakPreview" topLeftCell="A7" zoomScaleNormal="100" zoomScaleSheetLayoutView="100" workbookViewId="0">
      <selection activeCell="E5" sqref="E5:J5"/>
    </sheetView>
  </sheetViews>
  <sheetFormatPr defaultColWidth="8.75" defaultRowHeight="18.75"/>
  <cols>
    <col min="1" max="1" width="8.75" style="125"/>
    <col min="2" max="2" width="23.5" style="125" customWidth="1"/>
    <col min="3" max="3" width="26.25" style="125" customWidth="1"/>
    <col min="4" max="4" width="23.75" style="125" customWidth="1"/>
    <col min="5" max="5" width="14.875" style="125" customWidth="1"/>
    <col min="6" max="6" width="7" style="125" customWidth="1"/>
    <col min="7" max="7" width="15.875" style="125" bestFit="1" customWidth="1"/>
    <col min="8" max="8" width="19" style="125" customWidth="1"/>
    <col min="9" max="9" width="15.25" style="125" customWidth="1"/>
    <col min="10" max="10" width="10.5" style="125" hidden="1" customWidth="1"/>
    <col min="11" max="11" width="8.75" style="125" hidden="1" customWidth="1"/>
    <col min="12" max="12" width="7.125" style="125" hidden="1" customWidth="1"/>
    <col min="13" max="13" width="10.5" style="125" hidden="1" customWidth="1"/>
    <col min="14" max="14" width="13.375" style="125" hidden="1" customWidth="1"/>
    <col min="15" max="16384" width="8.75" style="125"/>
  </cols>
  <sheetData>
    <row r="1" spans="1:14">
      <c r="A1" s="125" t="s">
        <v>238</v>
      </c>
    </row>
    <row r="2" spans="1:14" ht="19.5">
      <c r="A2" s="126" t="s">
        <v>228</v>
      </c>
    </row>
    <row r="3" spans="1:14" ht="19.5">
      <c r="D3" s="142"/>
      <c r="E3" s="128" t="s">
        <v>90</v>
      </c>
      <c r="F3" s="324">
        <f>基本情報!E8</f>
        <v>0</v>
      </c>
      <c r="G3" s="325"/>
      <c r="H3" s="325"/>
      <c r="I3" s="142"/>
    </row>
    <row r="4" spans="1:14" ht="8.4499999999999993" customHeight="1"/>
    <row r="5" spans="1:14">
      <c r="A5" s="326" t="s">
        <v>241</v>
      </c>
      <c r="B5" s="327"/>
      <c r="C5" s="327"/>
      <c r="D5" s="328"/>
      <c r="E5" s="329" t="s">
        <v>242</v>
      </c>
      <c r="F5" s="329"/>
      <c r="J5" s="125" t="s">
        <v>347</v>
      </c>
      <c r="M5" s="125" t="s">
        <v>341</v>
      </c>
    </row>
    <row r="6" spans="1:14">
      <c r="A6" s="143" t="s">
        <v>243</v>
      </c>
      <c r="B6" s="321" t="s">
        <v>244</v>
      </c>
      <c r="C6" s="322"/>
      <c r="D6" s="322"/>
      <c r="E6" s="323">
        <f t="shared" ref="E6:E11" si="0">SUMIF(A:A,A6,G:G)</f>
        <v>0</v>
      </c>
      <c r="F6" s="323"/>
      <c r="J6" s="223">
        <f t="shared" ref="J6:J11" si="1">SUMIF(A:A,A6,N:N)</f>
        <v>0</v>
      </c>
      <c r="L6" s="125" t="s">
        <v>340</v>
      </c>
      <c r="M6" s="223">
        <v>133000</v>
      </c>
      <c r="N6" s="125" t="s">
        <v>342</v>
      </c>
    </row>
    <row r="7" spans="1:14">
      <c r="A7" s="143" t="s">
        <v>258</v>
      </c>
      <c r="B7" s="321" t="s">
        <v>259</v>
      </c>
      <c r="C7" s="322"/>
      <c r="D7" s="322"/>
      <c r="E7" s="323">
        <f t="shared" si="0"/>
        <v>0</v>
      </c>
      <c r="F7" s="323"/>
      <c r="J7" s="223">
        <f t="shared" si="1"/>
        <v>0</v>
      </c>
      <c r="L7" s="125" t="s">
        <v>339</v>
      </c>
      <c r="M7" s="223">
        <v>5000000</v>
      </c>
      <c r="N7" s="136" t="s">
        <v>343</v>
      </c>
    </row>
    <row r="8" spans="1:14">
      <c r="A8" s="143" t="s">
        <v>246</v>
      </c>
      <c r="B8" s="321" t="s">
        <v>245</v>
      </c>
      <c r="C8" s="322"/>
      <c r="D8" s="322"/>
      <c r="E8" s="323">
        <f t="shared" si="0"/>
        <v>0</v>
      </c>
      <c r="F8" s="323"/>
      <c r="J8" s="223">
        <f t="shared" si="1"/>
        <v>0</v>
      </c>
      <c r="L8" s="125" t="s">
        <v>246</v>
      </c>
      <c r="M8" s="223">
        <v>0</v>
      </c>
      <c r="N8" s="125" t="s">
        <v>342</v>
      </c>
    </row>
    <row r="9" spans="1:14">
      <c r="A9" s="143" t="s">
        <v>248</v>
      </c>
      <c r="B9" s="321" t="s">
        <v>247</v>
      </c>
      <c r="C9" s="322"/>
      <c r="D9" s="322"/>
      <c r="E9" s="323">
        <f t="shared" si="0"/>
        <v>0</v>
      </c>
      <c r="F9" s="323"/>
      <c r="J9" s="223">
        <f t="shared" si="1"/>
        <v>0</v>
      </c>
      <c r="L9" s="125" t="s">
        <v>248</v>
      </c>
      <c r="M9" s="223">
        <v>51400</v>
      </c>
      <c r="N9" s="136" t="s">
        <v>343</v>
      </c>
    </row>
    <row r="10" spans="1:14">
      <c r="A10" s="143" t="s">
        <v>249</v>
      </c>
      <c r="B10" s="321" t="s">
        <v>182</v>
      </c>
      <c r="C10" s="322"/>
      <c r="D10" s="322"/>
      <c r="E10" s="323">
        <f t="shared" si="0"/>
        <v>0</v>
      </c>
      <c r="F10" s="323"/>
      <c r="J10" s="223">
        <f t="shared" si="1"/>
        <v>0</v>
      </c>
      <c r="L10" s="125" t="s">
        <v>249</v>
      </c>
      <c r="M10" s="223">
        <v>21000000</v>
      </c>
      <c r="N10" s="136" t="s">
        <v>343</v>
      </c>
    </row>
    <row r="11" spans="1:14" ht="19.5">
      <c r="A11" s="143" t="s">
        <v>250</v>
      </c>
      <c r="B11" s="321" t="s">
        <v>334</v>
      </c>
      <c r="C11" s="322"/>
      <c r="D11" s="322"/>
      <c r="E11" s="323">
        <f t="shared" si="0"/>
        <v>0</v>
      </c>
      <c r="F11" s="323"/>
      <c r="G11" s="127" t="s">
        <v>229</v>
      </c>
      <c r="H11" s="144">
        <f>SUM(G:G)-G16</f>
        <v>0</v>
      </c>
      <c r="I11" s="145" t="s">
        <v>18</v>
      </c>
      <c r="J11" s="223">
        <f t="shared" si="1"/>
        <v>0</v>
      </c>
      <c r="L11" s="125" t="s">
        <v>250</v>
      </c>
      <c r="M11" s="125" t="s">
        <v>344</v>
      </c>
    </row>
    <row r="12" spans="1:14" ht="26.45" customHeight="1"/>
    <row r="13" spans="1:14">
      <c r="A13" s="129" t="s">
        <v>230</v>
      </c>
    </row>
    <row r="14" spans="1:14" ht="19.5">
      <c r="A14" s="130" t="s">
        <v>251</v>
      </c>
      <c r="B14" s="130" t="s">
        <v>307</v>
      </c>
      <c r="C14" s="131" t="s">
        <v>231</v>
      </c>
      <c r="D14" s="131" t="s">
        <v>232</v>
      </c>
      <c r="E14" s="130" t="s">
        <v>233</v>
      </c>
      <c r="F14" s="130" t="s">
        <v>252</v>
      </c>
      <c r="G14" s="130" t="s">
        <v>234</v>
      </c>
      <c r="H14" s="131" t="s">
        <v>55</v>
      </c>
      <c r="I14" s="131" t="s">
        <v>56</v>
      </c>
    </row>
    <row r="15" spans="1:14" ht="19.5">
      <c r="A15" s="132"/>
      <c r="B15" s="132"/>
      <c r="C15" s="133"/>
      <c r="D15" s="133"/>
      <c r="E15" s="134" t="s">
        <v>57</v>
      </c>
      <c r="F15" s="146" t="s">
        <v>253</v>
      </c>
      <c r="G15" s="134" t="s">
        <v>57</v>
      </c>
      <c r="H15" s="133"/>
      <c r="I15" s="194" t="s">
        <v>308</v>
      </c>
    </row>
    <row r="16" spans="1:14" ht="37.5">
      <c r="A16" s="147" t="s">
        <v>254</v>
      </c>
      <c r="B16" s="135" t="s">
        <v>235</v>
      </c>
      <c r="C16" s="135" t="s">
        <v>236</v>
      </c>
      <c r="D16" s="135" t="s">
        <v>237</v>
      </c>
      <c r="E16" s="141">
        <v>64800</v>
      </c>
      <c r="F16" s="141">
        <v>1</v>
      </c>
      <c r="G16" s="141">
        <f>E16*F16</f>
        <v>64800</v>
      </c>
      <c r="H16" s="148" t="s">
        <v>255</v>
      </c>
      <c r="I16" s="148" t="s">
        <v>256</v>
      </c>
    </row>
    <row r="18" spans="1:14">
      <c r="A18" s="136" t="s">
        <v>257</v>
      </c>
    </row>
    <row r="19" spans="1:14" ht="19.5">
      <c r="A19" s="130" t="s">
        <v>251</v>
      </c>
      <c r="B19" s="130" t="s">
        <v>307</v>
      </c>
      <c r="C19" s="131" t="s">
        <v>231</v>
      </c>
      <c r="D19" s="131" t="s">
        <v>232</v>
      </c>
      <c r="E19" s="130" t="s">
        <v>233</v>
      </c>
      <c r="F19" s="130" t="s">
        <v>252</v>
      </c>
      <c r="G19" s="130" t="s">
        <v>234</v>
      </c>
      <c r="H19" s="131" t="s">
        <v>55</v>
      </c>
      <c r="I19" s="131" t="s">
        <v>56</v>
      </c>
    </row>
    <row r="20" spans="1:14" ht="19.5">
      <c r="A20" s="132"/>
      <c r="B20" s="132"/>
      <c r="C20" s="133"/>
      <c r="D20" s="133"/>
      <c r="E20" s="134" t="s">
        <v>57</v>
      </c>
      <c r="F20" s="146" t="s">
        <v>253</v>
      </c>
      <c r="G20" s="134" t="s">
        <v>57</v>
      </c>
      <c r="H20" s="133"/>
      <c r="I20" s="194" t="s">
        <v>308</v>
      </c>
      <c r="M20" s="125" t="s">
        <v>345</v>
      </c>
      <c r="N20" s="125" t="s">
        <v>346</v>
      </c>
    </row>
    <row r="21" spans="1:14" s="138" customFormat="1">
      <c r="A21" s="149"/>
      <c r="B21" s="150"/>
      <c r="C21" s="150"/>
      <c r="D21" s="150"/>
      <c r="E21" s="151"/>
      <c r="F21" s="151"/>
      <c r="G21" s="137">
        <f>E21*F21</f>
        <v>0</v>
      </c>
      <c r="H21" s="152"/>
      <c r="I21" s="195"/>
      <c r="M21" s="224" t="e">
        <f>IF(OR(E21&lt;=VLOOKUP(A21,$L$6:$N$11,2,FALSE),VLOOKUP(A21,$L$6:$N$11,3,FALSE)&lt;&gt;"／台"),E21,VLOOKUP(A21,$L$6:$N$11,2,FALSE))</f>
        <v>#N/A</v>
      </c>
      <c r="N21" s="224" t="e">
        <f t="shared" ref="N21:N32" si="2">M21*F21</f>
        <v>#N/A</v>
      </c>
    </row>
    <row r="22" spans="1:14" s="138" customFormat="1">
      <c r="A22" s="149"/>
      <c r="B22" s="150"/>
      <c r="C22" s="150"/>
      <c r="D22" s="150"/>
      <c r="E22" s="151"/>
      <c r="F22" s="151"/>
      <c r="G22" s="137">
        <f t="shared" ref="G22:G133" si="3">E22*F22</f>
        <v>0</v>
      </c>
      <c r="H22" s="152"/>
      <c r="I22" s="195"/>
      <c r="M22" s="224" t="e">
        <f t="shared" ref="M22:M133" si="4">IF(OR(E22&lt;=VLOOKUP(A22,$L$6:$N$11,2,FALSE),VLOOKUP(A22,$L$6:$N$11,3,FALSE)&lt;&gt;"／台"),E22,VLOOKUP(A22,$L$6:$N$11,2,FALSE))</f>
        <v>#N/A</v>
      </c>
      <c r="N22" s="224" t="e">
        <f t="shared" si="2"/>
        <v>#N/A</v>
      </c>
    </row>
    <row r="23" spans="1:14" s="138" customFormat="1">
      <c r="A23" s="149"/>
      <c r="B23" s="150"/>
      <c r="C23" s="150"/>
      <c r="D23" s="150"/>
      <c r="E23" s="151"/>
      <c r="F23" s="151"/>
      <c r="G23" s="137">
        <f t="shared" si="3"/>
        <v>0</v>
      </c>
      <c r="H23" s="152"/>
      <c r="I23" s="195"/>
      <c r="M23" s="224" t="e">
        <f t="shared" si="4"/>
        <v>#N/A</v>
      </c>
      <c r="N23" s="224" t="e">
        <f t="shared" si="2"/>
        <v>#N/A</v>
      </c>
    </row>
    <row r="24" spans="1:14" s="138" customFormat="1">
      <c r="A24" s="149"/>
      <c r="B24" s="150"/>
      <c r="C24" s="150"/>
      <c r="D24" s="150"/>
      <c r="E24" s="151"/>
      <c r="F24" s="151"/>
      <c r="G24" s="137">
        <f t="shared" si="3"/>
        <v>0</v>
      </c>
      <c r="H24" s="152"/>
      <c r="I24" s="195"/>
      <c r="M24" s="224" t="e">
        <f t="shared" si="4"/>
        <v>#N/A</v>
      </c>
      <c r="N24" s="224" t="e">
        <f t="shared" si="2"/>
        <v>#N/A</v>
      </c>
    </row>
    <row r="25" spans="1:14" s="138" customFormat="1">
      <c r="A25" s="149"/>
      <c r="B25" s="150"/>
      <c r="C25" s="150"/>
      <c r="D25" s="150"/>
      <c r="E25" s="151"/>
      <c r="F25" s="151"/>
      <c r="G25" s="137">
        <f t="shared" si="3"/>
        <v>0</v>
      </c>
      <c r="H25" s="152"/>
      <c r="I25" s="195"/>
      <c r="M25" s="224" t="e">
        <f t="shared" si="4"/>
        <v>#N/A</v>
      </c>
      <c r="N25" s="224" t="e">
        <f t="shared" si="2"/>
        <v>#N/A</v>
      </c>
    </row>
    <row r="26" spans="1:14" s="138" customFormat="1">
      <c r="A26" s="149"/>
      <c r="B26" s="150"/>
      <c r="C26" s="150"/>
      <c r="D26" s="150"/>
      <c r="E26" s="151"/>
      <c r="F26" s="151"/>
      <c r="G26" s="137">
        <f t="shared" si="3"/>
        <v>0</v>
      </c>
      <c r="H26" s="152"/>
      <c r="I26" s="195"/>
      <c r="M26" s="224" t="e">
        <f t="shared" si="4"/>
        <v>#N/A</v>
      </c>
      <c r="N26" s="224" t="e">
        <f t="shared" si="2"/>
        <v>#N/A</v>
      </c>
    </row>
    <row r="27" spans="1:14" s="138" customFormat="1">
      <c r="A27" s="149"/>
      <c r="B27" s="150"/>
      <c r="C27" s="150"/>
      <c r="D27" s="150"/>
      <c r="E27" s="151"/>
      <c r="F27" s="151"/>
      <c r="G27" s="137">
        <f t="shared" si="3"/>
        <v>0</v>
      </c>
      <c r="H27" s="152"/>
      <c r="I27" s="195"/>
      <c r="M27" s="224" t="e">
        <f t="shared" si="4"/>
        <v>#N/A</v>
      </c>
      <c r="N27" s="224" t="e">
        <f t="shared" si="2"/>
        <v>#N/A</v>
      </c>
    </row>
    <row r="28" spans="1:14" s="138" customFormat="1">
      <c r="A28" s="149"/>
      <c r="B28" s="150"/>
      <c r="C28" s="150"/>
      <c r="D28" s="150"/>
      <c r="E28" s="151"/>
      <c r="F28" s="151"/>
      <c r="G28" s="137">
        <f t="shared" ref="G28" si="5">E28*F28</f>
        <v>0</v>
      </c>
      <c r="H28" s="152"/>
      <c r="I28" s="195"/>
      <c r="M28" s="224" t="e">
        <f t="shared" ref="M28" si="6">IF(OR(E28&lt;=VLOOKUP(A28,$L$6:$N$11,2,FALSE),VLOOKUP(A28,$L$6:$N$11,3,FALSE)&lt;&gt;"／台"),E28,VLOOKUP(A28,$L$6:$N$11,2,FALSE))</f>
        <v>#N/A</v>
      </c>
      <c r="N28" s="224" t="e">
        <f t="shared" si="2"/>
        <v>#N/A</v>
      </c>
    </row>
    <row r="29" spans="1:14" s="138" customFormat="1">
      <c r="A29" s="149"/>
      <c r="B29" s="150"/>
      <c r="C29" s="150"/>
      <c r="D29" s="150"/>
      <c r="E29" s="151"/>
      <c r="F29" s="151"/>
      <c r="G29" s="137">
        <f t="shared" si="3"/>
        <v>0</v>
      </c>
      <c r="H29" s="152"/>
      <c r="I29" s="195"/>
      <c r="M29" s="224" t="e">
        <f t="shared" si="4"/>
        <v>#N/A</v>
      </c>
      <c r="N29" s="224" t="e">
        <f t="shared" si="2"/>
        <v>#N/A</v>
      </c>
    </row>
    <row r="30" spans="1:14" s="138" customFormat="1">
      <c r="A30" s="149"/>
      <c r="B30" s="150"/>
      <c r="C30" s="150"/>
      <c r="D30" s="150"/>
      <c r="E30" s="151"/>
      <c r="F30" s="151"/>
      <c r="G30" s="137">
        <f t="shared" si="3"/>
        <v>0</v>
      </c>
      <c r="H30" s="152"/>
      <c r="I30" s="195"/>
      <c r="M30" s="224" t="e">
        <f t="shared" si="4"/>
        <v>#N/A</v>
      </c>
      <c r="N30" s="224" t="e">
        <f t="shared" si="2"/>
        <v>#N/A</v>
      </c>
    </row>
    <row r="31" spans="1:14" s="138" customFormat="1">
      <c r="A31" s="149"/>
      <c r="B31" s="150"/>
      <c r="C31" s="150"/>
      <c r="D31" s="150"/>
      <c r="E31" s="151"/>
      <c r="F31" s="151"/>
      <c r="G31" s="137">
        <f t="shared" si="3"/>
        <v>0</v>
      </c>
      <c r="H31" s="152"/>
      <c r="I31" s="195"/>
      <c r="M31" s="224" t="e">
        <f t="shared" si="4"/>
        <v>#N/A</v>
      </c>
      <c r="N31" s="224" t="e">
        <f t="shared" si="2"/>
        <v>#N/A</v>
      </c>
    </row>
    <row r="32" spans="1:14" s="138" customFormat="1">
      <c r="A32" s="149"/>
      <c r="B32" s="150"/>
      <c r="C32" s="150"/>
      <c r="D32" s="150"/>
      <c r="E32" s="151"/>
      <c r="F32" s="151"/>
      <c r="G32" s="137">
        <f t="shared" si="3"/>
        <v>0</v>
      </c>
      <c r="H32" s="152"/>
      <c r="I32" s="195"/>
      <c r="M32" s="224" t="e">
        <f t="shared" si="4"/>
        <v>#N/A</v>
      </c>
      <c r="N32" s="224" t="e">
        <f t="shared" si="2"/>
        <v>#N/A</v>
      </c>
    </row>
    <row r="33" spans="1:14" s="138" customFormat="1">
      <c r="A33" s="149"/>
      <c r="B33" s="150"/>
      <c r="C33" s="150"/>
      <c r="D33" s="150"/>
      <c r="E33" s="151"/>
      <c r="F33" s="151"/>
      <c r="G33" s="137">
        <f t="shared" ref="G33:G96" si="7">E33*F33</f>
        <v>0</v>
      </c>
      <c r="H33" s="152"/>
      <c r="I33" s="195"/>
      <c r="M33" s="224" t="e">
        <f t="shared" ref="M33:M96" si="8">IF(OR(E33&lt;=VLOOKUP(A33,$L$6:$N$11,2,FALSE),VLOOKUP(A33,$L$6:$N$11,3,FALSE)&lt;&gt;"／台"),E33,VLOOKUP(A33,$L$6:$N$11,2,FALSE))</f>
        <v>#N/A</v>
      </c>
      <c r="N33" s="224" t="e">
        <f t="shared" ref="N33:N96" si="9">M33*F33</f>
        <v>#N/A</v>
      </c>
    </row>
    <row r="34" spans="1:14" s="138" customFormat="1">
      <c r="A34" s="149"/>
      <c r="B34" s="150"/>
      <c r="C34" s="150"/>
      <c r="D34" s="150"/>
      <c r="E34" s="151"/>
      <c r="F34" s="151"/>
      <c r="G34" s="137">
        <f t="shared" si="7"/>
        <v>0</v>
      </c>
      <c r="H34" s="152"/>
      <c r="I34" s="195"/>
      <c r="M34" s="224" t="e">
        <f t="shared" si="8"/>
        <v>#N/A</v>
      </c>
      <c r="N34" s="224" t="e">
        <f t="shared" si="9"/>
        <v>#N/A</v>
      </c>
    </row>
    <row r="35" spans="1:14" s="138" customFormat="1">
      <c r="A35" s="149"/>
      <c r="B35" s="150"/>
      <c r="C35" s="150"/>
      <c r="D35" s="150"/>
      <c r="E35" s="151"/>
      <c r="F35" s="151"/>
      <c r="G35" s="137">
        <f t="shared" si="7"/>
        <v>0</v>
      </c>
      <c r="H35" s="152"/>
      <c r="I35" s="195"/>
      <c r="M35" s="224" t="e">
        <f t="shared" si="8"/>
        <v>#N/A</v>
      </c>
      <c r="N35" s="224" t="e">
        <f t="shared" si="9"/>
        <v>#N/A</v>
      </c>
    </row>
    <row r="36" spans="1:14" s="138" customFormat="1">
      <c r="A36" s="149"/>
      <c r="B36" s="150"/>
      <c r="C36" s="150"/>
      <c r="D36" s="150"/>
      <c r="E36" s="151"/>
      <c r="F36" s="151"/>
      <c r="G36" s="137">
        <f t="shared" si="7"/>
        <v>0</v>
      </c>
      <c r="H36" s="152"/>
      <c r="I36" s="195"/>
      <c r="M36" s="224" t="e">
        <f t="shared" si="8"/>
        <v>#N/A</v>
      </c>
      <c r="N36" s="224" t="e">
        <f t="shared" si="9"/>
        <v>#N/A</v>
      </c>
    </row>
    <row r="37" spans="1:14" s="138" customFormat="1">
      <c r="A37" s="149"/>
      <c r="B37" s="150"/>
      <c r="C37" s="150"/>
      <c r="D37" s="150"/>
      <c r="E37" s="151"/>
      <c r="F37" s="151"/>
      <c r="G37" s="137">
        <f t="shared" si="7"/>
        <v>0</v>
      </c>
      <c r="H37" s="152"/>
      <c r="I37" s="195"/>
      <c r="M37" s="224" t="e">
        <f t="shared" si="8"/>
        <v>#N/A</v>
      </c>
      <c r="N37" s="224" t="e">
        <f t="shared" si="9"/>
        <v>#N/A</v>
      </c>
    </row>
    <row r="38" spans="1:14" s="138" customFormat="1">
      <c r="A38" s="149"/>
      <c r="B38" s="150"/>
      <c r="C38" s="150"/>
      <c r="D38" s="150"/>
      <c r="E38" s="151"/>
      <c r="F38" s="151"/>
      <c r="G38" s="137">
        <f t="shared" si="7"/>
        <v>0</v>
      </c>
      <c r="H38" s="152"/>
      <c r="I38" s="195"/>
      <c r="M38" s="224" t="e">
        <f t="shared" si="8"/>
        <v>#N/A</v>
      </c>
      <c r="N38" s="224" t="e">
        <f t="shared" si="9"/>
        <v>#N/A</v>
      </c>
    </row>
    <row r="39" spans="1:14" s="138" customFormat="1">
      <c r="A39" s="149"/>
      <c r="B39" s="150"/>
      <c r="C39" s="150"/>
      <c r="D39" s="150"/>
      <c r="E39" s="151"/>
      <c r="F39" s="151"/>
      <c r="G39" s="137">
        <f t="shared" si="7"/>
        <v>0</v>
      </c>
      <c r="H39" s="152"/>
      <c r="I39" s="195"/>
      <c r="M39" s="224" t="e">
        <f t="shared" si="8"/>
        <v>#N/A</v>
      </c>
      <c r="N39" s="224" t="e">
        <f t="shared" si="9"/>
        <v>#N/A</v>
      </c>
    </row>
    <row r="40" spans="1:14" s="138" customFormat="1">
      <c r="A40" s="149"/>
      <c r="B40" s="150"/>
      <c r="C40" s="150"/>
      <c r="D40" s="150"/>
      <c r="E40" s="151"/>
      <c r="F40" s="151"/>
      <c r="G40" s="137">
        <f t="shared" si="7"/>
        <v>0</v>
      </c>
      <c r="H40" s="152"/>
      <c r="I40" s="195"/>
      <c r="M40" s="224" t="e">
        <f t="shared" si="8"/>
        <v>#N/A</v>
      </c>
      <c r="N40" s="224" t="e">
        <f t="shared" si="9"/>
        <v>#N/A</v>
      </c>
    </row>
    <row r="41" spans="1:14" s="138" customFormat="1">
      <c r="A41" s="149"/>
      <c r="B41" s="150"/>
      <c r="C41" s="150"/>
      <c r="D41" s="150"/>
      <c r="E41" s="151"/>
      <c r="F41" s="151"/>
      <c r="G41" s="137">
        <f t="shared" si="7"/>
        <v>0</v>
      </c>
      <c r="H41" s="152"/>
      <c r="I41" s="195"/>
      <c r="M41" s="224" t="e">
        <f t="shared" si="8"/>
        <v>#N/A</v>
      </c>
      <c r="N41" s="224" t="e">
        <f t="shared" si="9"/>
        <v>#N/A</v>
      </c>
    </row>
    <row r="42" spans="1:14" s="138" customFormat="1">
      <c r="A42" s="149"/>
      <c r="B42" s="150"/>
      <c r="C42" s="150"/>
      <c r="D42" s="150"/>
      <c r="E42" s="151"/>
      <c r="F42" s="151"/>
      <c r="G42" s="137">
        <f t="shared" si="7"/>
        <v>0</v>
      </c>
      <c r="H42" s="152"/>
      <c r="I42" s="195"/>
      <c r="M42" s="224" t="e">
        <f t="shared" si="8"/>
        <v>#N/A</v>
      </c>
      <c r="N42" s="224" t="e">
        <f t="shared" si="9"/>
        <v>#N/A</v>
      </c>
    </row>
    <row r="43" spans="1:14" s="138" customFormat="1">
      <c r="A43" s="149"/>
      <c r="B43" s="150"/>
      <c r="C43" s="150"/>
      <c r="D43" s="150"/>
      <c r="E43" s="151"/>
      <c r="F43" s="151"/>
      <c r="G43" s="137">
        <f t="shared" si="7"/>
        <v>0</v>
      </c>
      <c r="H43" s="152"/>
      <c r="I43" s="195"/>
      <c r="M43" s="224" t="e">
        <f t="shared" si="8"/>
        <v>#N/A</v>
      </c>
      <c r="N43" s="224" t="e">
        <f t="shared" si="9"/>
        <v>#N/A</v>
      </c>
    </row>
    <row r="44" spans="1:14" s="138" customFormat="1">
      <c r="A44" s="149"/>
      <c r="B44" s="150"/>
      <c r="C44" s="150"/>
      <c r="D44" s="150"/>
      <c r="E44" s="151"/>
      <c r="F44" s="151"/>
      <c r="G44" s="137">
        <f t="shared" si="7"/>
        <v>0</v>
      </c>
      <c r="H44" s="152"/>
      <c r="I44" s="195"/>
      <c r="M44" s="224" t="e">
        <f t="shared" si="8"/>
        <v>#N/A</v>
      </c>
      <c r="N44" s="224" t="e">
        <f t="shared" si="9"/>
        <v>#N/A</v>
      </c>
    </row>
    <row r="45" spans="1:14" s="138" customFormat="1">
      <c r="A45" s="149"/>
      <c r="B45" s="150"/>
      <c r="C45" s="150"/>
      <c r="D45" s="150"/>
      <c r="E45" s="151"/>
      <c r="F45" s="151"/>
      <c r="G45" s="137">
        <f t="shared" si="7"/>
        <v>0</v>
      </c>
      <c r="H45" s="152"/>
      <c r="I45" s="195"/>
      <c r="M45" s="224" t="e">
        <f t="shared" si="8"/>
        <v>#N/A</v>
      </c>
      <c r="N45" s="224" t="e">
        <f t="shared" si="9"/>
        <v>#N/A</v>
      </c>
    </row>
    <row r="46" spans="1:14" s="138" customFormat="1">
      <c r="A46" s="149"/>
      <c r="B46" s="150"/>
      <c r="C46" s="150"/>
      <c r="D46" s="150"/>
      <c r="E46" s="151"/>
      <c r="F46" s="151"/>
      <c r="G46" s="137">
        <f t="shared" si="7"/>
        <v>0</v>
      </c>
      <c r="H46" s="152"/>
      <c r="I46" s="195"/>
      <c r="M46" s="224" t="e">
        <f t="shared" si="8"/>
        <v>#N/A</v>
      </c>
      <c r="N46" s="224" t="e">
        <f t="shared" si="9"/>
        <v>#N/A</v>
      </c>
    </row>
    <row r="47" spans="1:14" s="138" customFormat="1">
      <c r="A47" s="149"/>
      <c r="B47" s="150"/>
      <c r="C47" s="150"/>
      <c r="D47" s="150"/>
      <c r="E47" s="151"/>
      <c r="F47" s="151"/>
      <c r="G47" s="137">
        <f t="shared" si="7"/>
        <v>0</v>
      </c>
      <c r="H47" s="152"/>
      <c r="I47" s="195"/>
      <c r="M47" s="224" t="e">
        <f t="shared" si="8"/>
        <v>#N/A</v>
      </c>
      <c r="N47" s="224" t="e">
        <f t="shared" si="9"/>
        <v>#N/A</v>
      </c>
    </row>
    <row r="48" spans="1:14" s="138" customFormat="1">
      <c r="A48" s="149"/>
      <c r="B48" s="150"/>
      <c r="C48" s="150"/>
      <c r="D48" s="150"/>
      <c r="E48" s="151"/>
      <c r="F48" s="151"/>
      <c r="G48" s="137">
        <f t="shared" si="7"/>
        <v>0</v>
      </c>
      <c r="H48" s="152"/>
      <c r="I48" s="195"/>
      <c r="M48" s="224" t="e">
        <f t="shared" si="8"/>
        <v>#N/A</v>
      </c>
      <c r="N48" s="224" t="e">
        <f t="shared" si="9"/>
        <v>#N/A</v>
      </c>
    </row>
    <row r="49" spans="1:14" s="138" customFormat="1">
      <c r="A49" s="149"/>
      <c r="B49" s="150"/>
      <c r="C49" s="150"/>
      <c r="D49" s="150"/>
      <c r="E49" s="151"/>
      <c r="F49" s="151"/>
      <c r="G49" s="137">
        <f t="shared" si="7"/>
        <v>0</v>
      </c>
      <c r="H49" s="152"/>
      <c r="I49" s="195"/>
      <c r="M49" s="224" t="e">
        <f t="shared" si="8"/>
        <v>#N/A</v>
      </c>
      <c r="N49" s="224" t="e">
        <f t="shared" si="9"/>
        <v>#N/A</v>
      </c>
    </row>
    <row r="50" spans="1:14" s="138" customFormat="1">
      <c r="A50" s="149"/>
      <c r="B50" s="150"/>
      <c r="C50" s="150"/>
      <c r="D50" s="150"/>
      <c r="E50" s="151"/>
      <c r="F50" s="151"/>
      <c r="G50" s="137">
        <f t="shared" si="7"/>
        <v>0</v>
      </c>
      <c r="H50" s="152"/>
      <c r="I50" s="195"/>
      <c r="M50" s="224" t="e">
        <f t="shared" si="8"/>
        <v>#N/A</v>
      </c>
      <c r="N50" s="224" t="e">
        <f t="shared" si="9"/>
        <v>#N/A</v>
      </c>
    </row>
    <row r="51" spans="1:14" s="138" customFormat="1">
      <c r="A51" s="149"/>
      <c r="B51" s="150"/>
      <c r="C51" s="150"/>
      <c r="D51" s="150"/>
      <c r="E51" s="151"/>
      <c r="F51" s="151"/>
      <c r="G51" s="137">
        <f t="shared" si="7"/>
        <v>0</v>
      </c>
      <c r="H51" s="152"/>
      <c r="I51" s="195"/>
      <c r="M51" s="224" t="e">
        <f t="shared" si="8"/>
        <v>#N/A</v>
      </c>
      <c r="N51" s="224" t="e">
        <f t="shared" si="9"/>
        <v>#N/A</v>
      </c>
    </row>
    <row r="52" spans="1:14" s="138" customFormat="1">
      <c r="A52" s="149"/>
      <c r="B52" s="150"/>
      <c r="C52" s="150"/>
      <c r="D52" s="150"/>
      <c r="E52" s="151"/>
      <c r="F52" s="151"/>
      <c r="G52" s="137">
        <f t="shared" si="7"/>
        <v>0</v>
      </c>
      <c r="H52" s="152"/>
      <c r="I52" s="195"/>
      <c r="M52" s="224" t="e">
        <f t="shared" si="8"/>
        <v>#N/A</v>
      </c>
      <c r="N52" s="224" t="e">
        <f t="shared" si="9"/>
        <v>#N/A</v>
      </c>
    </row>
    <row r="53" spans="1:14" s="138" customFormat="1">
      <c r="A53" s="149"/>
      <c r="B53" s="150"/>
      <c r="C53" s="150"/>
      <c r="D53" s="150"/>
      <c r="E53" s="151"/>
      <c r="F53" s="151"/>
      <c r="G53" s="137">
        <f t="shared" si="7"/>
        <v>0</v>
      </c>
      <c r="H53" s="152"/>
      <c r="I53" s="195"/>
      <c r="M53" s="224" t="e">
        <f t="shared" si="8"/>
        <v>#N/A</v>
      </c>
      <c r="N53" s="224" t="e">
        <f t="shared" si="9"/>
        <v>#N/A</v>
      </c>
    </row>
    <row r="54" spans="1:14" s="138" customFormat="1">
      <c r="A54" s="149"/>
      <c r="B54" s="150"/>
      <c r="C54" s="150"/>
      <c r="D54" s="150"/>
      <c r="E54" s="151"/>
      <c r="F54" s="151"/>
      <c r="G54" s="137">
        <f t="shared" si="7"/>
        <v>0</v>
      </c>
      <c r="H54" s="152"/>
      <c r="I54" s="195"/>
      <c r="M54" s="224" t="e">
        <f t="shared" si="8"/>
        <v>#N/A</v>
      </c>
      <c r="N54" s="224" t="e">
        <f t="shared" si="9"/>
        <v>#N/A</v>
      </c>
    </row>
    <row r="55" spans="1:14" s="138" customFormat="1">
      <c r="A55" s="149"/>
      <c r="B55" s="150"/>
      <c r="C55" s="150"/>
      <c r="D55" s="150"/>
      <c r="E55" s="151"/>
      <c r="F55" s="151"/>
      <c r="G55" s="137">
        <f t="shared" si="7"/>
        <v>0</v>
      </c>
      <c r="H55" s="152"/>
      <c r="I55" s="195"/>
      <c r="M55" s="224" t="e">
        <f t="shared" si="8"/>
        <v>#N/A</v>
      </c>
      <c r="N55" s="224" t="e">
        <f t="shared" si="9"/>
        <v>#N/A</v>
      </c>
    </row>
    <row r="56" spans="1:14" s="138" customFormat="1">
      <c r="A56" s="149"/>
      <c r="B56" s="150"/>
      <c r="C56" s="150"/>
      <c r="D56" s="150"/>
      <c r="E56" s="151"/>
      <c r="F56" s="151"/>
      <c r="G56" s="137">
        <f t="shared" si="7"/>
        <v>0</v>
      </c>
      <c r="H56" s="152"/>
      <c r="I56" s="195"/>
      <c r="M56" s="224" t="e">
        <f t="shared" si="8"/>
        <v>#N/A</v>
      </c>
      <c r="N56" s="224" t="e">
        <f t="shared" si="9"/>
        <v>#N/A</v>
      </c>
    </row>
    <row r="57" spans="1:14" s="138" customFormat="1">
      <c r="A57" s="149"/>
      <c r="B57" s="150"/>
      <c r="C57" s="150"/>
      <c r="D57" s="150"/>
      <c r="E57" s="151"/>
      <c r="F57" s="151"/>
      <c r="G57" s="137">
        <f t="shared" si="7"/>
        <v>0</v>
      </c>
      <c r="H57" s="152"/>
      <c r="I57" s="195"/>
      <c r="M57" s="224" t="e">
        <f t="shared" si="8"/>
        <v>#N/A</v>
      </c>
      <c r="N57" s="224" t="e">
        <f t="shared" si="9"/>
        <v>#N/A</v>
      </c>
    </row>
    <row r="58" spans="1:14" s="138" customFormat="1">
      <c r="A58" s="149"/>
      <c r="B58" s="150"/>
      <c r="C58" s="150"/>
      <c r="D58" s="150"/>
      <c r="E58" s="151"/>
      <c r="F58" s="151"/>
      <c r="G58" s="137">
        <f t="shared" si="7"/>
        <v>0</v>
      </c>
      <c r="H58" s="152"/>
      <c r="I58" s="195"/>
      <c r="M58" s="224" t="e">
        <f t="shared" si="8"/>
        <v>#N/A</v>
      </c>
      <c r="N58" s="224" t="e">
        <f t="shared" si="9"/>
        <v>#N/A</v>
      </c>
    </row>
    <row r="59" spans="1:14" s="138" customFormat="1">
      <c r="A59" s="149"/>
      <c r="B59" s="150"/>
      <c r="C59" s="150"/>
      <c r="D59" s="150"/>
      <c r="E59" s="151"/>
      <c r="F59" s="151"/>
      <c r="G59" s="137">
        <f t="shared" si="7"/>
        <v>0</v>
      </c>
      <c r="H59" s="152"/>
      <c r="I59" s="195"/>
      <c r="M59" s="224" t="e">
        <f t="shared" si="8"/>
        <v>#N/A</v>
      </c>
      <c r="N59" s="224" t="e">
        <f t="shared" si="9"/>
        <v>#N/A</v>
      </c>
    </row>
    <row r="60" spans="1:14" s="138" customFormat="1">
      <c r="A60" s="149"/>
      <c r="B60" s="150"/>
      <c r="C60" s="150"/>
      <c r="D60" s="150"/>
      <c r="E60" s="151"/>
      <c r="F60" s="151"/>
      <c r="G60" s="137">
        <f t="shared" si="7"/>
        <v>0</v>
      </c>
      <c r="H60" s="152"/>
      <c r="I60" s="195"/>
      <c r="M60" s="224" t="e">
        <f t="shared" si="8"/>
        <v>#N/A</v>
      </c>
      <c r="N60" s="224" t="e">
        <f t="shared" si="9"/>
        <v>#N/A</v>
      </c>
    </row>
    <row r="61" spans="1:14" s="138" customFormat="1">
      <c r="A61" s="149"/>
      <c r="B61" s="150"/>
      <c r="C61" s="150"/>
      <c r="D61" s="150"/>
      <c r="E61" s="151"/>
      <c r="F61" s="151"/>
      <c r="G61" s="137">
        <f t="shared" si="7"/>
        <v>0</v>
      </c>
      <c r="H61" s="152"/>
      <c r="I61" s="195"/>
      <c r="M61" s="224" t="e">
        <f t="shared" si="8"/>
        <v>#N/A</v>
      </c>
      <c r="N61" s="224" t="e">
        <f t="shared" si="9"/>
        <v>#N/A</v>
      </c>
    </row>
    <row r="62" spans="1:14" s="138" customFormat="1">
      <c r="A62" s="149"/>
      <c r="B62" s="150"/>
      <c r="C62" s="150"/>
      <c r="D62" s="150"/>
      <c r="E62" s="151"/>
      <c r="F62" s="151"/>
      <c r="G62" s="137">
        <f t="shared" si="7"/>
        <v>0</v>
      </c>
      <c r="H62" s="152"/>
      <c r="I62" s="195"/>
      <c r="M62" s="224" t="e">
        <f t="shared" si="8"/>
        <v>#N/A</v>
      </c>
      <c r="N62" s="224" t="e">
        <f t="shared" si="9"/>
        <v>#N/A</v>
      </c>
    </row>
    <row r="63" spans="1:14" s="138" customFormat="1">
      <c r="A63" s="149"/>
      <c r="B63" s="150"/>
      <c r="C63" s="150"/>
      <c r="D63" s="150"/>
      <c r="E63" s="151"/>
      <c r="F63" s="151"/>
      <c r="G63" s="137">
        <f t="shared" si="7"/>
        <v>0</v>
      </c>
      <c r="H63" s="152"/>
      <c r="I63" s="195"/>
      <c r="M63" s="224" t="e">
        <f t="shared" si="8"/>
        <v>#N/A</v>
      </c>
      <c r="N63" s="224" t="e">
        <f t="shared" si="9"/>
        <v>#N/A</v>
      </c>
    </row>
    <row r="64" spans="1:14" s="138" customFormat="1">
      <c r="A64" s="149"/>
      <c r="B64" s="150"/>
      <c r="C64" s="150"/>
      <c r="D64" s="150"/>
      <c r="E64" s="151"/>
      <c r="F64" s="151"/>
      <c r="G64" s="137">
        <f t="shared" si="7"/>
        <v>0</v>
      </c>
      <c r="H64" s="152"/>
      <c r="I64" s="195"/>
      <c r="M64" s="224" t="e">
        <f t="shared" si="8"/>
        <v>#N/A</v>
      </c>
      <c r="N64" s="224" t="e">
        <f t="shared" si="9"/>
        <v>#N/A</v>
      </c>
    </row>
    <row r="65" spans="1:14" s="138" customFormat="1">
      <c r="A65" s="149"/>
      <c r="B65" s="150"/>
      <c r="C65" s="150"/>
      <c r="D65" s="150"/>
      <c r="E65" s="151"/>
      <c r="F65" s="151"/>
      <c r="G65" s="137">
        <f t="shared" si="7"/>
        <v>0</v>
      </c>
      <c r="H65" s="152"/>
      <c r="I65" s="195"/>
      <c r="M65" s="224" t="e">
        <f t="shared" si="8"/>
        <v>#N/A</v>
      </c>
      <c r="N65" s="224" t="e">
        <f t="shared" si="9"/>
        <v>#N/A</v>
      </c>
    </row>
    <row r="66" spans="1:14" s="138" customFormat="1">
      <c r="A66" s="149"/>
      <c r="B66" s="150"/>
      <c r="C66" s="150"/>
      <c r="D66" s="150"/>
      <c r="E66" s="151"/>
      <c r="F66" s="151"/>
      <c r="G66" s="137">
        <f t="shared" si="7"/>
        <v>0</v>
      </c>
      <c r="H66" s="152"/>
      <c r="I66" s="195"/>
      <c r="M66" s="224" t="e">
        <f t="shared" si="8"/>
        <v>#N/A</v>
      </c>
      <c r="N66" s="224" t="e">
        <f t="shared" si="9"/>
        <v>#N/A</v>
      </c>
    </row>
    <row r="67" spans="1:14" s="138" customFormat="1">
      <c r="A67" s="149"/>
      <c r="B67" s="150"/>
      <c r="C67" s="150"/>
      <c r="D67" s="150"/>
      <c r="E67" s="151"/>
      <c r="F67" s="151"/>
      <c r="G67" s="137">
        <f t="shared" si="7"/>
        <v>0</v>
      </c>
      <c r="H67" s="152"/>
      <c r="I67" s="195"/>
      <c r="M67" s="224" t="e">
        <f t="shared" si="8"/>
        <v>#N/A</v>
      </c>
      <c r="N67" s="224" t="e">
        <f t="shared" si="9"/>
        <v>#N/A</v>
      </c>
    </row>
    <row r="68" spans="1:14" s="138" customFormat="1">
      <c r="A68" s="149"/>
      <c r="B68" s="150"/>
      <c r="C68" s="150"/>
      <c r="D68" s="150"/>
      <c r="E68" s="151"/>
      <c r="F68" s="151"/>
      <c r="G68" s="137">
        <f t="shared" si="7"/>
        <v>0</v>
      </c>
      <c r="H68" s="152"/>
      <c r="I68" s="195"/>
      <c r="M68" s="224" t="e">
        <f t="shared" si="8"/>
        <v>#N/A</v>
      </c>
      <c r="N68" s="224" t="e">
        <f t="shared" si="9"/>
        <v>#N/A</v>
      </c>
    </row>
    <row r="69" spans="1:14" s="138" customFormat="1">
      <c r="A69" s="149"/>
      <c r="B69" s="150"/>
      <c r="C69" s="150"/>
      <c r="D69" s="150"/>
      <c r="E69" s="151"/>
      <c r="F69" s="151"/>
      <c r="G69" s="137">
        <f t="shared" si="7"/>
        <v>0</v>
      </c>
      <c r="H69" s="152"/>
      <c r="I69" s="195"/>
      <c r="M69" s="224" t="e">
        <f t="shared" si="8"/>
        <v>#N/A</v>
      </c>
      <c r="N69" s="224" t="e">
        <f t="shared" si="9"/>
        <v>#N/A</v>
      </c>
    </row>
    <row r="70" spans="1:14" s="138" customFormat="1">
      <c r="A70" s="149"/>
      <c r="B70" s="150"/>
      <c r="C70" s="150"/>
      <c r="D70" s="150"/>
      <c r="E70" s="151"/>
      <c r="F70" s="151"/>
      <c r="G70" s="137">
        <f t="shared" si="7"/>
        <v>0</v>
      </c>
      <c r="H70" s="152"/>
      <c r="I70" s="195"/>
      <c r="M70" s="224" t="e">
        <f t="shared" si="8"/>
        <v>#N/A</v>
      </c>
      <c r="N70" s="224" t="e">
        <f t="shared" si="9"/>
        <v>#N/A</v>
      </c>
    </row>
    <row r="71" spans="1:14" s="138" customFormat="1">
      <c r="A71" s="149"/>
      <c r="B71" s="150"/>
      <c r="C71" s="150"/>
      <c r="D71" s="150"/>
      <c r="E71" s="151"/>
      <c r="F71" s="151"/>
      <c r="G71" s="137">
        <f t="shared" si="7"/>
        <v>0</v>
      </c>
      <c r="H71" s="152"/>
      <c r="I71" s="195"/>
      <c r="M71" s="224" t="e">
        <f t="shared" si="8"/>
        <v>#N/A</v>
      </c>
      <c r="N71" s="224" t="e">
        <f t="shared" si="9"/>
        <v>#N/A</v>
      </c>
    </row>
    <row r="72" spans="1:14" s="138" customFormat="1">
      <c r="A72" s="149"/>
      <c r="B72" s="150"/>
      <c r="C72" s="150"/>
      <c r="D72" s="150"/>
      <c r="E72" s="151"/>
      <c r="F72" s="151"/>
      <c r="G72" s="137">
        <f t="shared" si="7"/>
        <v>0</v>
      </c>
      <c r="H72" s="152"/>
      <c r="I72" s="195"/>
      <c r="M72" s="224" t="e">
        <f t="shared" si="8"/>
        <v>#N/A</v>
      </c>
      <c r="N72" s="224" t="e">
        <f t="shared" si="9"/>
        <v>#N/A</v>
      </c>
    </row>
    <row r="73" spans="1:14" s="138" customFormat="1">
      <c r="A73" s="149"/>
      <c r="B73" s="150"/>
      <c r="C73" s="150"/>
      <c r="D73" s="150"/>
      <c r="E73" s="151"/>
      <c r="F73" s="151"/>
      <c r="G73" s="137">
        <f t="shared" si="7"/>
        <v>0</v>
      </c>
      <c r="H73" s="152"/>
      <c r="I73" s="195"/>
      <c r="M73" s="224" t="e">
        <f t="shared" si="8"/>
        <v>#N/A</v>
      </c>
      <c r="N73" s="224" t="e">
        <f t="shared" si="9"/>
        <v>#N/A</v>
      </c>
    </row>
    <row r="74" spans="1:14" s="138" customFormat="1">
      <c r="A74" s="149"/>
      <c r="B74" s="150"/>
      <c r="C74" s="150"/>
      <c r="D74" s="150"/>
      <c r="E74" s="151"/>
      <c r="F74" s="151"/>
      <c r="G74" s="137">
        <f t="shared" si="7"/>
        <v>0</v>
      </c>
      <c r="H74" s="152"/>
      <c r="I74" s="195"/>
      <c r="M74" s="224" t="e">
        <f t="shared" si="8"/>
        <v>#N/A</v>
      </c>
      <c r="N74" s="224" t="e">
        <f t="shared" si="9"/>
        <v>#N/A</v>
      </c>
    </row>
    <row r="75" spans="1:14" s="138" customFormat="1">
      <c r="A75" s="149"/>
      <c r="B75" s="150"/>
      <c r="C75" s="150"/>
      <c r="D75" s="150"/>
      <c r="E75" s="151"/>
      <c r="F75" s="151"/>
      <c r="G75" s="137">
        <f t="shared" si="7"/>
        <v>0</v>
      </c>
      <c r="H75" s="152"/>
      <c r="I75" s="195"/>
      <c r="M75" s="224" t="e">
        <f t="shared" si="8"/>
        <v>#N/A</v>
      </c>
      <c r="N75" s="224" t="e">
        <f t="shared" si="9"/>
        <v>#N/A</v>
      </c>
    </row>
    <row r="76" spans="1:14" s="138" customFormat="1">
      <c r="A76" s="149"/>
      <c r="B76" s="150"/>
      <c r="C76" s="150"/>
      <c r="D76" s="150"/>
      <c r="E76" s="151"/>
      <c r="F76" s="151"/>
      <c r="G76" s="137">
        <f t="shared" si="7"/>
        <v>0</v>
      </c>
      <c r="H76" s="152"/>
      <c r="I76" s="195"/>
      <c r="M76" s="224" t="e">
        <f t="shared" si="8"/>
        <v>#N/A</v>
      </c>
      <c r="N76" s="224" t="e">
        <f t="shared" si="9"/>
        <v>#N/A</v>
      </c>
    </row>
    <row r="77" spans="1:14" s="138" customFormat="1">
      <c r="A77" s="149"/>
      <c r="B77" s="150"/>
      <c r="C77" s="150"/>
      <c r="D77" s="150"/>
      <c r="E77" s="151"/>
      <c r="F77" s="151"/>
      <c r="G77" s="137">
        <f t="shared" si="7"/>
        <v>0</v>
      </c>
      <c r="H77" s="152"/>
      <c r="I77" s="195"/>
      <c r="M77" s="224" t="e">
        <f t="shared" si="8"/>
        <v>#N/A</v>
      </c>
      <c r="N77" s="224" t="e">
        <f t="shared" si="9"/>
        <v>#N/A</v>
      </c>
    </row>
    <row r="78" spans="1:14" s="138" customFormat="1">
      <c r="A78" s="149"/>
      <c r="B78" s="150"/>
      <c r="C78" s="150"/>
      <c r="D78" s="150"/>
      <c r="E78" s="151"/>
      <c r="F78" s="151"/>
      <c r="G78" s="137">
        <f t="shared" si="7"/>
        <v>0</v>
      </c>
      <c r="H78" s="152"/>
      <c r="I78" s="195"/>
      <c r="M78" s="224" t="e">
        <f t="shared" si="8"/>
        <v>#N/A</v>
      </c>
      <c r="N78" s="224" t="e">
        <f t="shared" si="9"/>
        <v>#N/A</v>
      </c>
    </row>
    <row r="79" spans="1:14" s="138" customFormat="1">
      <c r="A79" s="149"/>
      <c r="B79" s="150"/>
      <c r="C79" s="150"/>
      <c r="D79" s="150"/>
      <c r="E79" s="151"/>
      <c r="F79" s="151"/>
      <c r="G79" s="137">
        <f t="shared" si="7"/>
        <v>0</v>
      </c>
      <c r="H79" s="152"/>
      <c r="I79" s="195"/>
      <c r="M79" s="224" t="e">
        <f t="shared" si="8"/>
        <v>#N/A</v>
      </c>
      <c r="N79" s="224" t="e">
        <f t="shared" si="9"/>
        <v>#N/A</v>
      </c>
    </row>
    <row r="80" spans="1:14" s="138" customFormat="1">
      <c r="A80" s="149"/>
      <c r="B80" s="150"/>
      <c r="C80" s="150"/>
      <c r="D80" s="150"/>
      <c r="E80" s="151"/>
      <c r="F80" s="151"/>
      <c r="G80" s="137">
        <f t="shared" si="7"/>
        <v>0</v>
      </c>
      <c r="H80" s="152"/>
      <c r="I80" s="195"/>
      <c r="M80" s="224" t="e">
        <f t="shared" si="8"/>
        <v>#N/A</v>
      </c>
      <c r="N80" s="224" t="e">
        <f t="shared" si="9"/>
        <v>#N/A</v>
      </c>
    </row>
    <row r="81" spans="1:14" s="138" customFormat="1">
      <c r="A81" s="149"/>
      <c r="B81" s="150"/>
      <c r="C81" s="150"/>
      <c r="D81" s="150"/>
      <c r="E81" s="151"/>
      <c r="F81" s="151"/>
      <c r="G81" s="137">
        <f t="shared" si="7"/>
        <v>0</v>
      </c>
      <c r="H81" s="152"/>
      <c r="I81" s="195"/>
      <c r="M81" s="224" t="e">
        <f t="shared" si="8"/>
        <v>#N/A</v>
      </c>
      <c r="N81" s="224" t="e">
        <f t="shared" si="9"/>
        <v>#N/A</v>
      </c>
    </row>
    <row r="82" spans="1:14" s="138" customFormat="1">
      <c r="A82" s="149"/>
      <c r="B82" s="150"/>
      <c r="C82" s="150"/>
      <c r="D82" s="150"/>
      <c r="E82" s="151"/>
      <c r="F82" s="151"/>
      <c r="G82" s="137">
        <f t="shared" si="7"/>
        <v>0</v>
      </c>
      <c r="H82" s="152"/>
      <c r="I82" s="195"/>
      <c r="M82" s="224" t="e">
        <f t="shared" si="8"/>
        <v>#N/A</v>
      </c>
      <c r="N82" s="224" t="e">
        <f t="shared" si="9"/>
        <v>#N/A</v>
      </c>
    </row>
    <row r="83" spans="1:14" s="138" customFormat="1">
      <c r="A83" s="149"/>
      <c r="B83" s="150"/>
      <c r="C83" s="150"/>
      <c r="D83" s="150"/>
      <c r="E83" s="151"/>
      <c r="F83" s="151"/>
      <c r="G83" s="137">
        <f t="shared" si="7"/>
        <v>0</v>
      </c>
      <c r="H83" s="152"/>
      <c r="I83" s="195"/>
      <c r="M83" s="224" t="e">
        <f t="shared" si="8"/>
        <v>#N/A</v>
      </c>
      <c r="N83" s="224" t="e">
        <f t="shared" si="9"/>
        <v>#N/A</v>
      </c>
    </row>
    <row r="84" spans="1:14" s="138" customFormat="1">
      <c r="A84" s="149"/>
      <c r="B84" s="150"/>
      <c r="C84" s="150"/>
      <c r="D84" s="150"/>
      <c r="E84" s="151"/>
      <c r="F84" s="151"/>
      <c r="G84" s="137">
        <f t="shared" si="7"/>
        <v>0</v>
      </c>
      <c r="H84" s="152"/>
      <c r="I84" s="195"/>
      <c r="M84" s="224" t="e">
        <f t="shared" si="8"/>
        <v>#N/A</v>
      </c>
      <c r="N84" s="224" t="e">
        <f t="shared" si="9"/>
        <v>#N/A</v>
      </c>
    </row>
    <row r="85" spans="1:14" s="138" customFormat="1">
      <c r="A85" s="149"/>
      <c r="B85" s="150"/>
      <c r="C85" s="150"/>
      <c r="D85" s="150"/>
      <c r="E85" s="151"/>
      <c r="F85" s="151"/>
      <c r="G85" s="137">
        <f t="shared" si="7"/>
        <v>0</v>
      </c>
      <c r="H85" s="152"/>
      <c r="I85" s="195"/>
      <c r="M85" s="224" t="e">
        <f t="shared" si="8"/>
        <v>#N/A</v>
      </c>
      <c r="N85" s="224" t="e">
        <f t="shared" si="9"/>
        <v>#N/A</v>
      </c>
    </row>
    <row r="86" spans="1:14" s="138" customFormat="1">
      <c r="A86" s="149"/>
      <c r="B86" s="150"/>
      <c r="C86" s="150"/>
      <c r="D86" s="150"/>
      <c r="E86" s="151"/>
      <c r="F86" s="151"/>
      <c r="G86" s="137">
        <f t="shared" si="7"/>
        <v>0</v>
      </c>
      <c r="H86" s="152"/>
      <c r="I86" s="195"/>
      <c r="M86" s="224" t="e">
        <f t="shared" si="8"/>
        <v>#N/A</v>
      </c>
      <c r="N86" s="224" t="e">
        <f t="shared" si="9"/>
        <v>#N/A</v>
      </c>
    </row>
    <row r="87" spans="1:14" s="138" customFormat="1">
      <c r="A87" s="149"/>
      <c r="B87" s="150"/>
      <c r="C87" s="150"/>
      <c r="D87" s="150"/>
      <c r="E87" s="151"/>
      <c r="F87" s="151"/>
      <c r="G87" s="137">
        <f t="shared" si="7"/>
        <v>0</v>
      </c>
      <c r="H87" s="152"/>
      <c r="I87" s="195"/>
      <c r="M87" s="224" t="e">
        <f t="shared" si="8"/>
        <v>#N/A</v>
      </c>
      <c r="N87" s="224" t="e">
        <f t="shared" si="9"/>
        <v>#N/A</v>
      </c>
    </row>
    <row r="88" spans="1:14" s="138" customFormat="1">
      <c r="A88" s="149"/>
      <c r="B88" s="150"/>
      <c r="C88" s="150"/>
      <c r="D88" s="150"/>
      <c r="E88" s="151"/>
      <c r="F88" s="151"/>
      <c r="G88" s="137">
        <f t="shared" si="7"/>
        <v>0</v>
      </c>
      <c r="H88" s="152"/>
      <c r="I88" s="195"/>
      <c r="M88" s="224" t="e">
        <f t="shared" si="8"/>
        <v>#N/A</v>
      </c>
      <c r="N88" s="224" t="e">
        <f t="shared" si="9"/>
        <v>#N/A</v>
      </c>
    </row>
    <row r="89" spans="1:14" s="138" customFormat="1">
      <c r="A89" s="149"/>
      <c r="B89" s="150"/>
      <c r="C89" s="150"/>
      <c r="D89" s="150"/>
      <c r="E89" s="151"/>
      <c r="F89" s="151"/>
      <c r="G89" s="137">
        <f t="shared" si="7"/>
        <v>0</v>
      </c>
      <c r="H89" s="152"/>
      <c r="I89" s="195"/>
      <c r="M89" s="224" t="e">
        <f t="shared" si="8"/>
        <v>#N/A</v>
      </c>
      <c r="N89" s="224" t="e">
        <f t="shared" si="9"/>
        <v>#N/A</v>
      </c>
    </row>
    <row r="90" spans="1:14" s="138" customFormat="1">
      <c r="A90" s="149"/>
      <c r="B90" s="150"/>
      <c r="C90" s="150"/>
      <c r="D90" s="150"/>
      <c r="E90" s="151"/>
      <c r="F90" s="151"/>
      <c r="G90" s="137">
        <f t="shared" si="7"/>
        <v>0</v>
      </c>
      <c r="H90" s="152"/>
      <c r="I90" s="195"/>
      <c r="M90" s="224" t="e">
        <f t="shared" si="8"/>
        <v>#N/A</v>
      </c>
      <c r="N90" s="224" t="e">
        <f t="shared" si="9"/>
        <v>#N/A</v>
      </c>
    </row>
    <row r="91" spans="1:14" s="138" customFormat="1">
      <c r="A91" s="149"/>
      <c r="B91" s="150"/>
      <c r="C91" s="150"/>
      <c r="D91" s="150"/>
      <c r="E91" s="151"/>
      <c r="F91" s="151"/>
      <c r="G91" s="137">
        <f t="shared" si="7"/>
        <v>0</v>
      </c>
      <c r="H91" s="152"/>
      <c r="I91" s="195"/>
      <c r="M91" s="224" t="e">
        <f t="shared" si="8"/>
        <v>#N/A</v>
      </c>
      <c r="N91" s="224" t="e">
        <f t="shared" si="9"/>
        <v>#N/A</v>
      </c>
    </row>
    <row r="92" spans="1:14" s="138" customFormat="1">
      <c r="A92" s="149"/>
      <c r="B92" s="150"/>
      <c r="C92" s="150"/>
      <c r="D92" s="150"/>
      <c r="E92" s="151"/>
      <c r="F92" s="151"/>
      <c r="G92" s="137">
        <f t="shared" si="7"/>
        <v>0</v>
      </c>
      <c r="H92" s="152"/>
      <c r="I92" s="195"/>
      <c r="M92" s="224" t="e">
        <f t="shared" si="8"/>
        <v>#N/A</v>
      </c>
      <c r="N92" s="224" t="e">
        <f t="shared" si="9"/>
        <v>#N/A</v>
      </c>
    </row>
    <row r="93" spans="1:14" s="138" customFormat="1">
      <c r="A93" s="149"/>
      <c r="B93" s="150"/>
      <c r="C93" s="150"/>
      <c r="D93" s="150"/>
      <c r="E93" s="151"/>
      <c r="F93" s="151"/>
      <c r="G93" s="137">
        <f t="shared" si="7"/>
        <v>0</v>
      </c>
      <c r="H93" s="152"/>
      <c r="I93" s="195"/>
      <c r="M93" s="224" t="e">
        <f t="shared" si="8"/>
        <v>#N/A</v>
      </c>
      <c r="N93" s="224" t="e">
        <f t="shared" si="9"/>
        <v>#N/A</v>
      </c>
    </row>
    <row r="94" spans="1:14" s="138" customFormat="1">
      <c r="A94" s="149"/>
      <c r="B94" s="150"/>
      <c r="C94" s="150"/>
      <c r="D94" s="150"/>
      <c r="E94" s="151"/>
      <c r="F94" s="151"/>
      <c r="G94" s="137">
        <f t="shared" si="7"/>
        <v>0</v>
      </c>
      <c r="H94" s="152"/>
      <c r="I94" s="195"/>
      <c r="M94" s="224" t="e">
        <f t="shared" si="8"/>
        <v>#N/A</v>
      </c>
      <c r="N94" s="224" t="e">
        <f t="shared" si="9"/>
        <v>#N/A</v>
      </c>
    </row>
    <row r="95" spans="1:14" s="138" customFormat="1">
      <c r="A95" s="149"/>
      <c r="B95" s="150"/>
      <c r="C95" s="150"/>
      <c r="D95" s="150"/>
      <c r="E95" s="151"/>
      <c r="F95" s="151"/>
      <c r="G95" s="137">
        <f t="shared" si="7"/>
        <v>0</v>
      </c>
      <c r="H95" s="152"/>
      <c r="I95" s="195"/>
      <c r="M95" s="224" t="e">
        <f t="shared" si="8"/>
        <v>#N/A</v>
      </c>
      <c r="N95" s="224" t="e">
        <f t="shared" si="9"/>
        <v>#N/A</v>
      </c>
    </row>
    <row r="96" spans="1:14" s="138" customFormat="1">
      <c r="A96" s="149"/>
      <c r="B96" s="150"/>
      <c r="C96" s="150"/>
      <c r="D96" s="150"/>
      <c r="E96" s="151"/>
      <c r="F96" s="151"/>
      <c r="G96" s="137">
        <f t="shared" si="7"/>
        <v>0</v>
      </c>
      <c r="H96" s="152"/>
      <c r="I96" s="195"/>
      <c r="M96" s="224" t="e">
        <f t="shared" si="8"/>
        <v>#N/A</v>
      </c>
      <c r="N96" s="224" t="e">
        <f t="shared" si="9"/>
        <v>#N/A</v>
      </c>
    </row>
    <row r="97" spans="1:14" s="138" customFormat="1">
      <c r="A97" s="149"/>
      <c r="B97" s="150"/>
      <c r="C97" s="150"/>
      <c r="D97" s="150"/>
      <c r="E97" s="151"/>
      <c r="F97" s="151"/>
      <c r="G97" s="137">
        <f t="shared" ref="G97:G132" si="10">E97*F97</f>
        <v>0</v>
      </c>
      <c r="H97" s="152"/>
      <c r="I97" s="195"/>
      <c r="M97" s="224" t="e">
        <f t="shared" ref="M97:M132" si="11">IF(OR(E97&lt;=VLOOKUP(A97,$L$6:$N$11,2,FALSE),VLOOKUP(A97,$L$6:$N$11,3,FALSE)&lt;&gt;"／台"),E97,VLOOKUP(A97,$L$6:$N$11,2,FALSE))</f>
        <v>#N/A</v>
      </c>
      <c r="N97" s="224" t="e">
        <f t="shared" ref="N97:N132" si="12">M97*F97</f>
        <v>#N/A</v>
      </c>
    </row>
    <row r="98" spans="1:14" s="138" customFormat="1">
      <c r="A98" s="149"/>
      <c r="B98" s="150"/>
      <c r="C98" s="150"/>
      <c r="D98" s="150"/>
      <c r="E98" s="151"/>
      <c r="F98" s="151"/>
      <c r="G98" s="137">
        <f t="shared" si="10"/>
        <v>0</v>
      </c>
      <c r="H98" s="152"/>
      <c r="I98" s="195"/>
      <c r="M98" s="224" t="e">
        <f t="shared" si="11"/>
        <v>#N/A</v>
      </c>
      <c r="N98" s="224" t="e">
        <f t="shared" si="12"/>
        <v>#N/A</v>
      </c>
    </row>
    <row r="99" spans="1:14" s="138" customFormat="1">
      <c r="A99" s="149"/>
      <c r="B99" s="150"/>
      <c r="C99" s="150"/>
      <c r="D99" s="150"/>
      <c r="E99" s="151"/>
      <c r="F99" s="151"/>
      <c r="G99" s="137">
        <f t="shared" si="10"/>
        <v>0</v>
      </c>
      <c r="H99" s="152"/>
      <c r="I99" s="195"/>
      <c r="M99" s="224" t="e">
        <f t="shared" si="11"/>
        <v>#N/A</v>
      </c>
      <c r="N99" s="224" t="e">
        <f t="shared" si="12"/>
        <v>#N/A</v>
      </c>
    </row>
    <row r="100" spans="1:14" s="138" customFormat="1">
      <c r="A100" s="149"/>
      <c r="B100" s="150"/>
      <c r="C100" s="150"/>
      <c r="D100" s="150"/>
      <c r="E100" s="151"/>
      <c r="F100" s="151"/>
      <c r="G100" s="137">
        <f t="shared" si="10"/>
        <v>0</v>
      </c>
      <c r="H100" s="152"/>
      <c r="I100" s="195"/>
      <c r="M100" s="224" t="e">
        <f t="shared" si="11"/>
        <v>#N/A</v>
      </c>
      <c r="N100" s="224" t="e">
        <f t="shared" si="12"/>
        <v>#N/A</v>
      </c>
    </row>
    <row r="101" spans="1:14" s="138" customFormat="1">
      <c r="A101" s="149"/>
      <c r="B101" s="150"/>
      <c r="C101" s="150"/>
      <c r="D101" s="150"/>
      <c r="E101" s="151"/>
      <c r="F101" s="151"/>
      <c r="G101" s="137">
        <f t="shared" si="10"/>
        <v>0</v>
      </c>
      <c r="H101" s="152"/>
      <c r="I101" s="195"/>
      <c r="M101" s="224" t="e">
        <f t="shared" si="11"/>
        <v>#N/A</v>
      </c>
      <c r="N101" s="224" t="e">
        <f t="shared" si="12"/>
        <v>#N/A</v>
      </c>
    </row>
    <row r="102" spans="1:14" s="138" customFormat="1">
      <c r="A102" s="149"/>
      <c r="B102" s="150"/>
      <c r="C102" s="150"/>
      <c r="D102" s="150"/>
      <c r="E102" s="151"/>
      <c r="F102" s="151"/>
      <c r="G102" s="137">
        <f t="shared" si="10"/>
        <v>0</v>
      </c>
      <c r="H102" s="152"/>
      <c r="I102" s="195"/>
      <c r="M102" s="224" t="e">
        <f t="shared" si="11"/>
        <v>#N/A</v>
      </c>
      <c r="N102" s="224" t="e">
        <f t="shared" si="12"/>
        <v>#N/A</v>
      </c>
    </row>
    <row r="103" spans="1:14" s="138" customFormat="1">
      <c r="A103" s="149"/>
      <c r="B103" s="150"/>
      <c r="C103" s="150"/>
      <c r="D103" s="150"/>
      <c r="E103" s="151"/>
      <c r="F103" s="151"/>
      <c r="G103" s="137">
        <f t="shared" si="10"/>
        <v>0</v>
      </c>
      <c r="H103" s="152"/>
      <c r="I103" s="195"/>
      <c r="M103" s="224" t="e">
        <f t="shared" si="11"/>
        <v>#N/A</v>
      </c>
      <c r="N103" s="224" t="e">
        <f t="shared" si="12"/>
        <v>#N/A</v>
      </c>
    </row>
    <row r="104" spans="1:14" s="138" customFormat="1">
      <c r="A104" s="149"/>
      <c r="B104" s="150"/>
      <c r="C104" s="150"/>
      <c r="D104" s="150"/>
      <c r="E104" s="151"/>
      <c r="F104" s="151"/>
      <c r="G104" s="137">
        <f t="shared" si="10"/>
        <v>0</v>
      </c>
      <c r="H104" s="152"/>
      <c r="I104" s="195"/>
      <c r="M104" s="224" t="e">
        <f t="shared" si="11"/>
        <v>#N/A</v>
      </c>
      <c r="N104" s="224" t="e">
        <f t="shared" si="12"/>
        <v>#N/A</v>
      </c>
    </row>
    <row r="105" spans="1:14" s="138" customFormat="1">
      <c r="A105" s="149"/>
      <c r="B105" s="150"/>
      <c r="C105" s="150"/>
      <c r="D105" s="150"/>
      <c r="E105" s="151"/>
      <c r="F105" s="151"/>
      <c r="G105" s="137">
        <f t="shared" si="10"/>
        <v>0</v>
      </c>
      <c r="H105" s="152"/>
      <c r="I105" s="195"/>
      <c r="M105" s="224" t="e">
        <f t="shared" si="11"/>
        <v>#N/A</v>
      </c>
      <c r="N105" s="224" t="e">
        <f t="shared" si="12"/>
        <v>#N/A</v>
      </c>
    </row>
    <row r="106" spans="1:14" s="138" customFormat="1">
      <c r="A106" s="149"/>
      <c r="B106" s="150"/>
      <c r="C106" s="150"/>
      <c r="D106" s="150"/>
      <c r="E106" s="151"/>
      <c r="F106" s="151"/>
      <c r="G106" s="137">
        <f t="shared" si="10"/>
        <v>0</v>
      </c>
      <c r="H106" s="152"/>
      <c r="I106" s="195"/>
      <c r="M106" s="224" t="e">
        <f t="shared" si="11"/>
        <v>#N/A</v>
      </c>
      <c r="N106" s="224" t="e">
        <f t="shared" si="12"/>
        <v>#N/A</v>
      </c>
    </row>
    <row r="107" spans="1:14" s="138" customFormat="1">
      <c r="A107" s="149"/>
      <c r="B107" s="150"/>
      <c r="C107" s="150"/>
      <c r="D107" s="150"/>
      <c r="E107" s="151"/>
      <c r="F107" s="151"/>
      <c r="G107" s="137">
        <f t="shared" si="10"/>
        <v>0</v>
      </c>
      <c r="H107" s="152"/>
      <c r="I107" s="195"/>
      <c r="M107" s="224" t="e">
        <f t="shared" si="11"/>
        <v>#N/A</v>
      </c>
      <c r="N107" s="224" t="e">
        <f t="shared" si="12"/>
        <v>#N/A</v>
      </c>
    </row>
    <row r="108" spans="1:14" s="138" customFormat="1">
      <c r="A108" s="149"/>
      <c r="B108" s="150"/>
      <c r="C108" s="150"/>
      <c r="D108" s="150"/>
      <c r="E108" s="151"/>
      <c r="F108" s="151"/>
      <c r="G108" s="137">
        <f t="shared" si="10"/>
        <v>0</v>
      </c>
      <c r="H108" s="152"/>
      <c r="I108" s="195"/>
      <c r="M108" s="224" t="e">
        <f t="shared" si="11"/>
        <v>#N/A</v>
      </c>
      <c r="N108" s="224" t="e">
        <f t="shared" si="12"/>
        <v>#N/A</v>
      </c>
    </row>
    <row r="109" spans="1:14" s="138" customFormat="1">
      <c r="A109" s="149"/>
      <c r="B109" s="150"/>
      <c r="C109" s="150"/>
      <c r="D109" s="150"/>
      <c r="E109" s="151"/>
      <c r="F109" s="151"/>
      <c r="G109" s="137">
        <f t="shared" si="10"/>
        <v>0</v>
      </c>
      <c r="H109" s="152"/>
      <c r="I109" s="195"/>
      <c r="M109" s="224" t="e">
        <f t="shared" si="11"/>
        <v>#N/A</v>
      </c>
      <c r="N109" s="224" t="e">
        <f t="shared" si="12"/>
        <v>#N/A</v>
      </c>
    </row>
    <row r="110" spans="1:14" s="138" customFormat="1">
      <c r="A110" s="149"/>
      <c r="B110" s="150"/>
      <c r="C110" s="150"/>
      <c r="D110" s="150"/>
      <c r="E110" s="151"/>
      <c r="F110" s="151"/>
      <c r="G110" s="137">
        <f t="shared" si="10"/>
        <v>0</v>
      </c>
      <c r="H110" s="152"/>
      <c r="I110" s="195"/>
      <c r="M110" s="224" t="e">
        <f t="shared" si="11"/>
        <v>#N/A</v>
      </c>
      <c r="N110" s="224" t="e">
        <f t="shared" si="12"/>
        <v>#N/A</v>
      </c>
    </row>
    <row r="111" spans="1:14" s="138" customFormat="1">
      <c r="A111" s="149"/>
      <c r="B111" s="150"/>
      <c r="C111" s="150"/>
      <c r="D111" s="150"/>
      <c r="E111" s="151"/>
      <c r="F111" s="151"/>
      <c r="G111" s="137">
        <f t="shared" si="10"/>
        <v>0</v>
      </c>
      <c r="H111" s="152"/>
      <c r="I111" s="195"/>
      <c r="M111" s="224" t="e">
        <f t="shared" si="11"/>
        <v>#N/A</v>
      </c>
      <c r="N111" s="224" t="e">
        <f t="shared" si="12"/>
        <v>#N/A</v>
      </c>
    </row>
    <row r="112" spans="1:14" s="138" customFormat="1">
      <c r="A112" s="149"/>
      <c r="B112" s="150"/>
      <c r="C112" s="150"/>
      <c r="D112" s="150"/>
      <c r="E112" s="151"/>
      <c r="F112" s="151"/>
      <c r="G112" s="137">
        <f t="shared" si="10"/>
        <v>0</v>
      </c>
      <c r="H112" s="152"/>
      <c r="I112" s="195"/>
      <c r="M112" s="224" t="e">
        <f t="shared" si="11"/>
        <v>#N/A</v>
      </c>
      <c r="N112" s="224" t="e">
        <f t="shared" si="12"/>
        <v>#N/A</v>
      </c>
    </row>
    <row r="113" spans="1:14" s="138" customFormat="1">
      <c r="A113" s="149"/>
      <c r="B113" s="150"/>
      <c r="C113" s="150"/>
      <c r="D113" s="150"/>
      <c r="E113" s="151"/>
      <c r="F113" s="151"/>
      <c r="G113" s="137">
        <f t="shared" si="10"/>
        <v>0</v>
      </c>
      <c r="H113" s="152"/>
      <c r="I113" s="195"/>
      <c r="M113" s="224" t="e">
        <f t="shared" si="11"/>
        <v>#N/A</v>
      </c>
      <c r="N113" s="224" t="e">
        <f t="shared" si="12"/>
        <v>#N/A</v>
      </c>
    </row>
    <row r="114" spans="1:14" s="138" customFormat="1">
      <c r="A114" s="149"/>
      <c r="B114" s="150"/>
      <c r="C114" s="150"/>
      <c r="D114" s="150"/>
      <c r="E114" s="151"/>
      <c r="F114" s="151"/>
      <c r="G114" s="137">
        <f t="shared" si="10"/>
        <v>0</v>
      </c>
      <c r="H114" s="152"/>
      <c r="I114" s="195"/>
      <c r="M114" s="224" t="e">
        <f t="shared" si="11"/>
        <v>#N/A</v>
      </c>
      <c r="N114" s="224" t="e">
        <f t="shared" si="12"/>
        <v>#N/A</v>
      </c>
    </row>
    <row r="115" spans="1:14" s="138" customFormat="1">
      <c r="A115" s="149"/>
      <c r="B115" s="150"/>
      <c r="C115" s="150"/>
      <c r="D115" s="150"/>
      <c r="E115" s="151"/>
      <c r="F115" s="151"/>
      <c r="G115" s="137">
        <f t="shared" si="10"/>
        <v>0</v>
      </c>
      <c r="H115" s="152"/>
      <c r="I115" s="195"/>
      <c r="M115" s="224" t="e">
        <f t="shared" si="11"/>
        <v>#N/A</v>
      </c>
      <c r="N115" s="224" t="e">
        <f t="shared" si="12"/>
        <v>#N/A</v>
      </c>
    </row>
    <row r="116" spans="1:14" s="138" customFormat="1">
      <c r="A116" s="149"/>
      <c r="B116" s="150"/>
      <c r="C116" s="150"/>
      <c r="D116" s="150"/>
      <c r="E116" s="151"/>
      <c r="F116" s="151"/>
      <c r="G116" s="137">
        <f t="shared" si="10"/>
        <v>0</v>
      </c>
      <c r="H116" s="152"/>
      <c r="I116" s="195"/>
      <c r="M116" s="224" t="e">
        <f t="shared" si="11"/>
        <v>#N/A</v>
      </c>
      <c r="N116" s="224" t="e">
        <f t="shared" si="12"/>
        <v>#N/A</v>
      </c>
    </row>
    <row r="117" spans="1:14" s="138" customFormat="1">
      <c r="A117" s="149"/>
      <c r="B117" s="150"/>
      <c r="C117" s="150"/>
      <c r="D117" s="150"/>
      <c r="E117" s="151"/>
      <c r="F117" s="151"/>
      <c r="G117" s="137">
        <f t="shared" si="10"/>
        <v>0</v>
      </c>
      <c r="H117" s="152"/>
      <c r="I117" s="195"/>
      <c r="M117" s="224" t="e">
        <f t="shared" si="11"/>
        <v>#N/A</v>
      </c>
      <c r="N117" s="224" t="e">
        <f t="shared" si="12"/>
        <v>#N/A</v>
      </c>
    </row>
    <row r="118" spans="1:14" s="138" customFormat="1">
      <c r="A118" s="149"/>
      <c r="B118" s="150"/>
      <c r="C118" s="150"/>
      <c r="D118" s="150"/>
      <c r="E118" s="151"/>
      <c r="F118" s="151"/>
      <c r="G118" s="137">
        <f t="shared" si="10"/>
        <v>0</v>
      </c>
      <c r="H118" s="152"/>
      <c r="I118" s="195"/>
      <c r="M118" s="224" t="e">
        <f t="shared" si="11"/>
        <v>#N/A</v>
      </c>
      <c r="N118" s="224" t="e">
        <f t="shared" si="12"/>
        <v>#N/A</v>
      </c>
    </row>
    <row r="119" spans="1:14" s="138" customFormat="1">
      <c r="A119" s="149"/>
      <c r="B119" s="150"/>
      <c r="C119" s="150"/>
      <c r="D119" s="150"/>
      <c r="E119" s="151"/>
      <c r="F119" s="151"/>
      <c r="G119" s="137">
        <f t="shared" si="10"/>
        <v>0</v>
      </c>
      <c r="H119" s="152"/>
      <c r="I119" s="195"/>
      <c r="M119" s="224" t="e">
        <f t="shared" si="11"/>
        <v>#N/A</v>
      </c>
      <c r="N119" s="224" t="e">
        <f t="shared" si="12"/>
        <v>#N/A</v>
      </c>
    </row>
    <row r="120" spans="1:14" s="138" customFormat="1">
      <c r="A120" s="149"/>
      <c r="B120" s="150"/>
      <c r="C120" s="150"/>
      <c r="D120" s="150"/>
      <c r="E120" s="151"/>
      <c r="F120" s="151"/>
      <c r="G120" s="137">
        <f t="shared" si="10"/>
        <v>0</v>
      </c>
      <c r="H120" s="152"/>
      <c r="I120" s="195"/>
      <c r="M120" s="224" t="e">
        <f t="shared" si="11"/>
        <v>#N/A</v>
      </c>
      <c r="N120" s="224" t="e">
        <f t="shared" si="12"/>
        <v>#N/A</v>
      </c>
    </row>
    <row r="121" spans="1:14" s="138" customFormat="1">
      <c r="A121" s="149"/>
      <c r="B121" s="150"/>
      <c r="C121" s="150"/>
      <c r="D121" s="150"/>
      <c r="E121" s="151"/>
      <c r="F121" s="151"/>
      <c r="G121" s="137">
        <f t="shared" si="10"/>
        <v>0</v>
      </c>
      <c r="H121" s="152"/>
      <c r="I121" s="195"/>
      <c r="M121" s="224" t="e">
        <f t="shared" si="11"/>
        <v>#N/A</v>
      </c>
      <c r="N121" s="224" t="e">
        <f t="shared" si="12"/>
        <v>#N/A</v>
      </c>
    </row>
    <row r="122" spans="1:14" s="138" customFormat="1">
      <c r="A122" s="149"/>
      <c r="B122" s="150"/>
      <c r="C122" s="150"/>
      <c r="D122" s="150"/>
      <c r="E122" s="151"/>
      <c r="F122" s="151"/>
      <c r="G122" s="137">
        <f t="shared" si="10"/>
        <v>0</v>
      </c>
      <c r="H122" s="152"/>
      <c r="I122" s="195"/>
      <c r="M122" s="224" t="e">
        <f t="shared" si="11"/>
        <v>#N/A</v>
      </c>
      <c r="N122" s="224" t="e">
        <f t="shared" si="12"/>
        <v>#N/A</v>
      </c>
    </row>
    <row r="123" spans="1:14" s="138" customFormat="1">
      <c r="A123" s="149"/>
      <c r="B123" s="150"/>
      <c r="C123" s="150"/>
      <c r="D123" s="150"/>
      <c r="E123" s="151"/>
      <c r="F123" s="151"/>
      <c r="G123" s="137">
        <f t="shared" si="10"/>
        <v>0</v>
      </c>
      <c r="H123" s="152"/>
      <c r="I123" s="195"/>
      <c r="M123" s="224" t="e">
        <f t="shared" si="11"/>
        <v>#N/A</v>
      </c>
      <c r="N123" s="224" t="e">
        <f t="shared" si="12"/>
        <v>#N/A</v>
      </c>
    </row>
    <row r="124" spans="1:14" s="138" customFormat="1">
      <c r="A124" s="149"/>
      <c r="B124" s="150"/>
      <c r="C124" s="150"/>
      <c r="D124" s="150"/>
      <c r="E124" s="151"/>
      <c r="F124" s="151"/>
      <c r="G124" s="137">
        <f t="shared" si="10"/>
        <v>0</v>
      </c>
      <c r="H124" s="152"/>
      <c r="I124" s="195"/>
      <c r="M124" s="224" t="e">
        <f t="shared" si="11"/>
        <v>#N/A</v>
      </c>
      <c r="N124" s="224" t="e">
        <f t="shared" si="12"/>
        <v>#N/A</v>
      </c>
    </row>
    <row r="125" spans="1:14" s="138" customFormat="1">
      <c r="A125" s="149"/>
      <c r="B125" s="150"/>
      <c r="C125" s="150"/>
      <c r="D125" s="150"/>
      <c r="E125" s="151"/>
      <c r="F125" s="151"/>
      <c r="G125" s="137">
        <f t="shared" si="10"/>
        <v>0</v>
      </c>
      <c r="H125" s="152"/>
      <c r="I125" s="195"/>
      <c r="M125" s="224" t="e">
        <f t="shared" si="11"/>
        <v>#N/A</v>
      </c>
      <c r="N125" s="224" t="e">
        <f t="shared" si="12"/>
        <v>#N/A</v>
      </c>
    </row>
    <row r="126" spans="1:14" s="138" customFormat="1">
      <c r="A126" s="149"/>
      <c r="B126" s="150"/>
      <c r="C126" s="150"/>
      <c r="D126" s="150"/>
      <c r="E126" s="151"/>
      <c r="F126" s="151"/>
      <c r="G126" s="137">
        <f t="shared" si="10"/>
        <v>0</v>
      </c>
      <c r="H126" s="152"/>
      <c r="I126" s="195"/>
      <c r="M126" s="224" t="e">
        <f t="shared" si="11"/>
        <v>#N/A</v>
      </c>
      <c r="N126" s="224" t="e">
        <f t="shared" si="12"/>
        <v>#N/A</v>
      </c>
    </row>
    <row r="127" spans="1:14" s="138" customFormat="1">
      <c r="A127" s="149"/>
      <c r="B127" s="150"/>
      <c r="C127" s="150"/>
      <c r="D127" s="150"/>
      <c r="E127" s="151"/>
      <c r="F127" s="151"/>
      <c r="G127" s="137">
        <f t="shared" si="10"/>
        <v>0</v>
      </c>
      <c r="H127" s="152"/>
      <c r="I127" s="195"/>
      <c r="M127" s="224" t="e">
        <f t="shared" si="11"/>
        <v>#N/A</v>
      </c>
      <c r="N127" s="224" t="e">
        <f t="shared" si="12"/>
        <v>#N/A</v>
      </c>
    </row>
    <row r="128" spans="1:14" s="138" customFormat="1">
      <c r="A128" s="149"/>
      <c r="B128" s="150"/>
      <c r="C128" s="150"/>
      <c r="D128" s="150"/>
      <c r="E128" s="151"/>
      <c r="F128" s="151"/>
      <c r="G128" s="137">
        <f t="shared" si="10"/>
        <v>0</v>
      </c>
      <c r="H128" s="152"/>
      <c r="I128" s="195"/>
      <c r="M128" s="224" t="e">
        <f t="shared" si="11"/>
        <v>#N/A</v>
      </c>
      <c r="N128" s="224" t="e">
        <f t="shared" si="12"/>
        <v>#N/A</v>
      </c>
    </row>
    <row r="129" spans="1:14" s="138" customFormat="1">
      <c r="A129" s="149"/>
      <c r="B129" s="150"/>
      <c r="C129" s="150"/>
      <c r="D129" s="150"/>
      <c r="E129" s="151"/>
      <c r="F129" s="151"/>
      <c r="G129" s="137">
        <f t="shared" si="10"/>
        <v>0</v>
      </c>
      <c r="H129" s="152"/>
      <c r="I129" s="195"/>
      <c r="M129" s="224" t="e">
        <f t="shared" si="11"/>
        <v>#N/A</v>
      </c>
      <c r="N129" s="224" t="e">
        <f t="shared" si="12"/>
        <v>#N/A</v>
      </c>
    </row>
    <row r="130" spans="1:14" s="138" customFormat="1">
      <c r="A130" s="149"/>
      <c r="B130" s="150"/>
      <c r="C130" s="150"/>
      <c r="D130" s="150"/>
      <c r="E130" s="151"/>
      <c r="F130" s="151"/>
      <c r="G130" s="137">
        <f t="shared" si="10"/>
        <v>0</v>
      </c>
      <c r="H130" s="152"/>
      <c r="I130" s="195"/>
      <c r="M130" s="224" t="e">
        <f t="shared" si="11"/>
        <v>#N/A</v>
      </c>
      <c r="N130" s="224" t="e">
        <f t="shared" si="12"/>
        <v>#N/A</v>
      </c>
    </row>
    <row r="131" spans="1:14" s="138" customFormat="1">
      <c r="A131" s="149"/>
      <c r="B131" s="150"/>
      <c r="C131" s="150"/>
      <c r="D131" s="150"/>
      <c r="E131" s="151"/>
      <c r="F131" s="151"/>
      <c r="G131" s="137">
        <f t="shared" si="10"/>
        <v>0</v>
      </c>
      <c r="H131" s="152"/>
      <c r="I131" s="195"/>
      <c r="M131" s="224" t="e">
        <f t="shared" si="11"/>
        <v>#N/A</v>
      </c>
      <c r="N131" s="224" t="e">
        <f t="shared" si="12"/>
        <v>#N/A</v>
      </c>
    </row>
    <row r="132" spans="1:14" s="138" customFormat="1">
      <c r="A132" s="149"/>
      <c r="B132" s="150"/>
      <c r="C132" s="150"/>
      <c r="D132" s="150"/>
      <c r="E132" s="151"/>
      <c r="F132" s="151"/>
      <c r="G132" s="137">
        <f t="shared" si="10"/>
        <v>0</v>
      </c>
      <c r="H132" s="152"/>
      <c r="I132" s="195"/>
      <c r="M132" s="224" t="e">
        <f t="shared" si="11"/>
        <v>#N/A</v>
      </c>
      <c r="N132" s="224" t="e">
        <f t="shared" si="12"/>
        <v>#N/A</v>
      </c>
    </row>
    <row r="133" spans="1:14" s="138" customFormat="1">
      <c r="A133" s="149"/>
      <c r="B133" s="150"/>
      <c r="C133" s="150"/>
      <c r="D133" s="150"/>
      <c r="E133" s="151"/>
      <c r="F133" s="151"/>
      <c r="G133" s="137">
        <f t="shared" si="3"/>
        <v>0</v>
      </c>
      <c r="H133" s="152"/>
      <c r="I133" s="195"/>
      <c r="M133" s="224" t="e">
        <f t="shared" si="4"/>
        <v>#N/A</v>
      </c>
      <c r="N133" s="224" t="e">
        <f>M133*F133</f>
        <v>#N/A</v>
      </c>
    </row>
  </sheetData>
  <sheetProtection algorithmName="SHA-512" hashValue="HKQWseR2i4e8E2RPtnBeFHFvNtzWWe3aPI5fhVPTXIWk6YjnvSDlNzeqCiTQvltrXJqbz62I9+v+l8JVDbYd/A==" saltValue="nFpe2s6FfW5scXPwlss4oA==" spinCount="100000" sheet="1" insertRows="0" selectLockedCells="1"/>
  <mergeCells count="15">
    <mergeCell ref="B10:D10"/>
    <mergeCell ref="E10:F10"/>
    <mergeCell ref="B11:D11"/>
    <mergeCell ref="E11:F11"/>
    <mergeCell ref="B8:D8"/>
    <mergeCell ref="E8:F8"/>
    <mergeCell ref="B9:D9"/>
    <mergeCell ref="E9:F9"/>
    <mergeCell ref="B7:D7"/>
    <mergeCell ref="E7:F7"/>
    <mergeCell ref="F3:H3"/>
    <mergeCell ref="A5:D5"/>
    <mergeCell ref="E5:F5"/>
    <mergeCell ref="B6:D6"/>
    <mergeCell ref="E6:F6"/>
  </mergeCells>
  <phoneticPr fontId="3"/>
  <dataValidations count="1">
    <dataValidation type="list" allowBlank="1" showInputMessage="1" showErrorMessage="1" sqref="A21:A133" xr:uid="{5B0177E3-A466-4351-9BAB-681922E5B1A1}">
      <formula1>$A$6:$A$11</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6CAA-0F5E-4142-B5DA-2BDAFCB11DD7}">
  <sheetPr>
    <tabColor rgb="FF92D050"/>
    <pageSetUpPr fitToPage="1"/>
  </sheetPr>
  <dimension ref="A1:J21"/>
  <sheetViews>
    <sheetView showGridLines="0" view="pageBreakPreview" zoomScaleNormal="100" zoomScaleSheetLayoutView="100" workbookViewId="0">
      <selection activeCell="E5" sqref="E5:J6"/>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25" customFormat="1">
      <c r="A1" s="125" t="s">
        <v>238</v>
      </c>
    </row>
    <row r="2" spans="1:10" s="125" customFormat="1" ht="19.5">
      <c r="A2" s="126" t="s">
        <v>268</v>
      </c>
    </row>
    <row r="3" spans="1:10" s="125" customFormat="1" ht="19.5">
      <c r="D3" s="142"/>
      <c r="F3" s="128" t="s">
        <v>90</v>
      </c>
      <c r="G3" s="324">
        <f>基本情報!E8</f>
        <v>0</v>
      </c>
      <c r="H3" s="325"/>
      <c r="I3" s="142"/>
    </row>
    <row r="5" spans="1:10">
      <c r="B5" s="330" t="s">
        <v>269</v>
      </c>
      <c r="C5" s="330"/>
      <c r="D5" s="330"/>
      <c r="E5" s="299">
        <f>SUM(F6:H6)</f>
        <v>0</v>
      </c>
      <c r="F5" s="163" t="s">
        <v>270</v>
      </c>
      <c r="G5" s="164" t="s">
        <v>271</v>
      </c>
      <c r="H5" s="164" t="s">
        <v>272</v>
      </c>
    </row>
    <row r="6" spans="1:10" s="162" customFormat="1" ht="28.15" customHeight="1">
      <c r="B6" s="330"/>
      <c r="C6" s="330"/>
      <c r="D6" s="330"/>
      <c r="E6" s="299"/>
      <c r="F6" s="165"/>
      <c r="G6" s="165"/>
      <c r="H6" s="165"/>
    </row>
    <row r="7" spans="1:10" s="162" customFormat="1" ht="10.15" customHeight="1"/>
    <row r="8" spans="1:10" s="162" customFormat="1" ht="28.15" customHeight="1">
      <c r="B8" s="189" t="s">
        <v>330</v>
      </c>
      <c r="E8" s="165"/>
      <c r="F8" s="197" t="str">
        <f>IF(E8&gt;J8,"入力できる最大日数("&amp;J8&amp;"日)を超えています","")</f>
        <v/>
      </c>
      <c r="J8" s="189">
        <f>_xlfn.DAYS("2023/5/7","2023/4/1")+1</f>
        <v>37</v>
      </c>
    </row>
    <row r="9" spans="1:10" s="162" customFormat="1" ht="10.15" customHeight="1"/>
    <row r="10" spans="1:10" s="162" customFormat="1" ht="28.15" customHeight="1">
      <c r="B10" s="162" t="s">
        <v>273</v>
      </c>
      <c r="E10" s="188">
        <f>E5*E8</f>
        <v>0</v>
      </c>
    </row>
    <row r="11" spans="1:10" s="162" customFormat="1" ht="31.15" customHeight="1">
      <c r="H11" s="166" t="s">
        <v>18</v>
      </c>
    </row>
    <row r="12" spans="1:10" s="167" customFormat="1">
      <c r="B12" s="285"/>
      <c r="C12" s="168" t="s">
        <v>274</v>
      </c>
      <c r="D12" s="168" t="s">
        <v>275</v>
      </c>
      <c r="E12" s="168" t="s">
        <v>276</v>
      </c>
      <c r="F12" s="168" t="s">
        <v>277</v>
      </c>
      <c r="G12" s="168" t="s">
        <v>278</v>
      </c>
      <c r="H12" s="168" t="s">
        <v>279</v>
      </c>
    </row>
    <row r="13" spans="1:10" s="167" customFormat="1">
      <c r="B13" s="285"/>
      <c r="C13" s="169" t="s">
        <v>11</v>
      </c>
      <c r="D13" s="169" t="s">
        <v>280</v>
      </c>
      <c r="E13" s="169" t="s">
        <v>281</v>
      </c>
      <c r="F13" s="169" t="s">
        <v>282</v>
      </c>
      <c r="G13" s="169" t="s">
        <v>283</v>
      </c>
      <c r="H13" s="169" t="s">
        <v>284</v>
      </c>
    </row>
    <row r="14" spans="1:10" s="167" customFormat="1" ht="65.45" customHeight="1">
      <c r="B14" s="285"/>
      <c r="C14" s="331" t="s">
        <v>285</v>
      </c>
      <c r="D14" s="332"/>
      <c r="E14" s="170"/>
      <c r="F14" s="170"/>
      <c r="G14" s="170"/>
      <c r="H14" s="170"/>
    </row>
    <row r="15" spans="1:10" s="162" customFormat="1" ht="28.15" customHeight="1">
      <c r="B15" s="171" t="s">
        <v>286</v>
      </c>
      <c r="C15" s="172"/>
      <c r="D15" s="172"/>
      <c r="E15" s="173">
        <f>IFERROR(C15/D15,0)</f>
        <v>0</v>
      </c>
      <c r="F15" s="165"/>
      <c r="G15" s="174">
        <f>$E$10*F15</f>
        <v>0</v>
      </c>
      <c r="H15" s="175">
        <f>E15*G15</f>
        <v>0</v>
      </c>
    </row>
    <row r="16" spans="1:10" s="162" customFormat="1" ht="28.15" customHeight="1">
      <c r="B16" s="171" t="s">
        <v>287</v>
      </c>
      <c r="C16" s="172"/>
      <c r="D16" s="172"/>
      <c r="E16" s="173">
        <f t="shared" ref="E16:E20" si="0">IFERROR(C16/D16,0)</f>
        <v>0</v>
      </c>
      <c r="F16" s="165"/>
      <c r="G16" s="174">
        <f t="shared" ref="G16:G20" si="1">$E$10*F16</f>
        <v>0</v>
      </c>
      <c r="H16" s="175">
        <f t="shared" ref="H16:H20" si="2">E16*G16</f>
        <v>0</v>
      </c>
    </row>
    <row r="17" spans="2:8" s="162" customFormat="1" ht="28.15" customHeight="1">
      <c r="B17" s="171" t="s">
        <v>288</v>
      </c>
      <c r="C17" s="172"/>
      <c r="D17" s="172"/>
      <c r="E17" s="173">
        <f t="shared" si="0"/>
        <v>0</v>
      </c>
      <c r="F17" s="165"/>
      <c r="G17" s="174">
        <f t="shared" si="1"/>
        <v>0</v>
      </c>
      <c r="H17" s="175">
        <f t="shared" si="2"/>
        <v>0</v>
      </c>
    </row>
    <row r="18" spans="2:8" s="162" customFormat="1" ht="28.15" customHeight="1">
      <c r="B18" s="171" t="s">
        <v>289</v>
      </c>
      <c r="C18" s="172"/>
      <c r="D18" s="172"/>
      <c r="E18" s="173">
        <f t="shared" si="0"/>
        <v>0</v>
      </c>
      <c r="F18" s="165"/>
      <c r="G18" s="174">
        <f t="shared" si="1"/>
        <v>0</v>
      </c>
      <c r="H18" s="175">
        <f t="shared" si="2"/>
        <v>0</v>
      </c>
    </row>
    <row r="19" spans="2:8" s="162" customFormat="1" ht="28.15" customHeight="1">
      <c r="B19" s="171" t="s">
        <v>290</v>
      </c>
      <c r="C19" s="172"/>
      <c r="D19" s="172"/>
      <c r="E19" s="173">
        <f t="shared" si="0"/>
        <v>0</v>
      </c>
      <c r="F19" s="165"/>
      <c r="G19" s="174">
        <f t="shared" si="1"/>
        <v>0</v>
      </c>
      <c r="H19" s="175">
        <f t="shared" si="2"/>
        <v>0</v>
      </c>
    </row>
    <row r="20" spans="2:8" s="162" customFormat="1" ht="28.15" customHeight="1" thickBot="1">
      <c r="B20" s="176" t="s">
        <v>291</v>
      </c>
      <c r="C20" s="177"/>
      <c r="D20" s="177"/>
      <c r="E20" s="178">
        <f t="shared" si="0"/>
        <v>0</v>
      </c>
      <c r="F20" s="179"/>
      <c r="G20" s="180">
        <f t="shared" si="1"/>
        <v>0</v>
      </c>
      <c r="H20" s="181">
        <f t="shared" si="2"/>
        <v>0</v>
      </c>
    </row>
    <row r="21" spans="2:8" s="162" customFormat="1" ht="28.15" customHeight="1" thickTop="1">
      <c r="B21" s="182" t="s">
        <v>292</v>
      </c>
      <c r="C21" s="183"/>
      <c r="D21" s="183"/>
      <c r="E21" s="184"/>
      <c r="F21" s="184"/>
      <c r="G21" s="184"/>
      <c r="H21" s="185">
        <f>ROUNDDOWN(SUM(H15:H20),0)</f>
        <v>0</v>
      </c>
    </row>
  </sheetData>
  <sheetProtection algorithmName="SHA-512" hashValue="1NXePvs+rXC4ZhUdzpukAnRVzgpmO7+K22Awwan2t+tSEMt6tpV6IrvpoPkb7ZcolsTmMO+A9cZLPu8Z6lqosw==" saltValue="GWVSvwX/G3AQkldK6FFivA==" spinCount="100000" sheet="1" selectLockedCells="1"/>
  <mergeCells count="5">
    <mergeCell ref="G3:H3"/>
    <mergeCell ref="B5:D6"/>
    <mergeCell ref="E5:E6"/>
    <mergeCell ref="B12:B14"/>
    <mergeCell ref="C14:D14"/>
  </mergeCells>
  <phoneticPr fontId="3"/>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60" zoomScaleNormal="85" workbookViewId="0">
      <selection activeCell="B13" sqref="B13:G13"/>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66"/>
      <c r="B2" s="366"/>
      <c r="C2" s="366"/>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7" t="s">
        <v>72</v>
      </c>
      <c r="B4" s="367"/>
      <c r="C4" s="368"/>
      <c r="D4" s="368"/>
      <c r="E4" s="368"/>
      <c r="F4" s="368"/>
      <c r="G4" s="368"/>
      <c r="H4" s="368"/>
      <c r="I4" s="368"/>
      <c r="J4" s="368"/>
      <c r="K4" s="368"/>
      <c r="L4" s="368"/>
      <c r="M4" s="368"/>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90</v>
      </c>
      <c r="I7" s="374">
        <f>基本情報!E8</f>
        <v>0</v>
      </c>
      <c r="J7" s="375"/>
      <c r="K7" s="375"/>
      <c r="L7" s="375"/>
      <c r="M7" s="375"/>
    </row>
    <row r="8" spans="1:13">
      <c r="A8" s="18"/>
      <c r="B8" s="18"/>
      <c r="C8" s="18"/>
      <c r="D8" s="18"/>
      <c r="E8" s="18"/>
      <c r="F8" s="18"/>
      <c r="G8" s="18"/>
      <c r="H8" s="18"/>
      <c r="I8" s="18"/>
      <c r="J8" s="18"/>
      <c r="K8" s="18"/>
      <c r="L8" s="18"/>
      <c r="M8" s="18"/>
    </row>
    <row r="9" spans="1:13" ht="19.5" thickBot="1">
      <c r="A9" s="349" t="s">
        <v>61</v>
      </c>
      <c r="B9" s="344"/>
      <c r="C9" s="18"/>
      <c r="D9" s="18"/>
      <c r="E9" s="18"/>
      <c r="F9" s="18"/>
      <c r="G9" s="18"/>
      <c r="H9" s="350" t="s">
        <v>62</v>
      </c>
      <c r="I9" s="350"/>
      <c r="J9" s="351"/>
      <c r="K9" s="351"/>
      <c r="L9" s="351"/>
      <c r="M9" s="18"/>
    </row>
    <row r="10" spans="1:13" ht="29.45" customHeight="1" thickBot="1">
      <c r="A10" s="18"/>
      <c r="B10" s="369" t="s">
        <v>63</v>
      </c>
      <c r="C10" s="370"/>
      <c r="D10" s="370"/>
      <c r="E10" s="370"/>
      <c r="F10" s="370"/>
      <c r="G10" s="371"/>
      <c r="H10" s="372" t="s">
        <v>64</v>
      </c>
      <c r="I10" s="370"/>
      <c r="J10" s="370"/>
      <c r="K10" s="370"/>
      <c r="L10" s="373"/>
      <c r="M10" s="18"/>
    </row>
    <row r="11" spans="1:13" ht="29.45" customHeight="1">
      <c r="A11" s="18"/>
      <c r="B11" s="376" t="s">
        <v>73</v>
      </c>
      <c r="C11" s="377"/>
      <c r="D11" s="377"/>
      <c r="E11" s="377"/>
      <c r="F11" s="377"/>
      <c r="G11" s="378"/>
      <c r="H11" s="19"/>
      <c r="I11" s="20"/>
      <c r="J11" s="379">
        <f>'別紙2-1（新規）'!I15</f>
        <v>0</v>
      </c>
      <c r="K11" s="379"/>
      <c r="L11" s="21"/>
      <c r="M11" s="18"/>
    </row>
    <row r="12" spans="1:13" ht="29.45" customHeight="1">
      <c r="A12" s="18"/>
      <c r="B12" s="360" t="s">
        <v>65</v>
      </c>
      <c r="C12" s="361"/>
      <c r="D12" s="361"/>
      <c r="E12" s="361"/>
      <c r="F12" s="361"/>
      <c r="G12" s="362"/>
      <c r="H12" s="22"/>
      <c r="I12" s="23"/>
      <c r="J12" s="380">
        <f>J18-J11-J13</f>
        <v>0</v>
      </c>
      <c r="K12" s="380"/>
      <c r="L12" s="24"/>
      <c r="M12" s="18"/>
    </row>
    <row r="13" spans="1:13" ht="29.45" customHeight="1" thickBot="1">
      <c r="A13" s="18"/>
      <c r="B13" s="360" t="s">
        <v>66</v>
      </c>
      <c r="C13" s="361"/>
      <c r="D13" s="361"/>
      <c r="E13" s="361"/>
      <c r="F13" s="361"/>
      <c r="G13" s="362"/>
      <c r="H13" s="25"/>
      <c r="I13" s="26"/>
      <c r="J13" s="363">
        <f>'別紙2-1（新規）'!D15</f>
        <v>0</v>
      </c>
      <c r="K13" s="363"/>
      <c r="L13" s="27"/>
      <c r="M13" s="18"/>
    </row>
    <row r="14" spans="1:13" ht="29.45" customHeight="1" thickBot="1">
      <c r="A14" s="18"/>
      <c r="B14" s="340" t="s">
        <v>67</v>
      </c>
      <c r="C14" s="341"/>
      <c r="D14" s="341"/>
      <c r="E14" s="341"/>
      <c r="F14" s="341"/>
      <c r="G14" s="342"/>
      <c r="H14" s="28"/>
      <c r="I14" s="343">
        <f>SUM(J11:K13)</f>
        <v>0</v>
      </c>
      <c r="J14" s="343"/>
      <c r="K14" s="343"/>
      <c r="L14" s="29"/>
      <c r="M14" s="18"/>
    </row>
    <row r="15" spans="1:13">
      <c r="A15" s="18"/>
      <c r="B15" s="364"/>
      <c r="C15" s="364"/>
      <c r="D15" s="364"/>
      <c r="E15" s="364"/>
      <c r="F15" s="364"/>
      <c r="G15" s="364"/>
      <c r="H15" s="364"/>
      <c r="I15" s="364"/>
      <c r="J15" s="364"/>
      <c r="K15" s="364"/>
      <c r="L15" s="364"/>
      <c r="M15" s="18"/>
    </row>
    <row r="16" spans="1:13" ht="19.5" thickBot="1">
      <c r="A16" s="349" t="s">
        <v>68</v>
      </c>
      <c r="B16" s="344"/>
      <c r="C16" s="18"/>
      <c r="D16" s="18"/>
      <c r="E16" s="18"/>
      <c r="F16" s="18"/>
      <c r="G16" s="18"/>
      <c r="H16" s="350" t="s">
        <v>62</v>
      </c>
      <c r="I16" s="350"/>
      <c r="J16" s="351"/>
      <c r="K16" s="351"/>
      <c r="L16" s="351"/>
      <c r="M16" s="18"/>
    </row>
    <row r="17" spans="1:13" ht="29.45" customHeight="1" thickBot="1">
      <c r="A17" s="18"/>
      <c r="B17" s="369" t="s">
        <v>63</v>
      </c>
      <c r="C17" s="370"/>
      <c r="D17" s="370"/>
      <c r="E17" s="370"/>
      <c r="F17" s="370"/>
      <c r="G17" s="371"/>
      <c r="H17" s="372" t="s">
        <v>64</v>
      </c>
      <c r="I17" s="370"/>
      <c r="J17" s="370"/>
      <c r="K17" s="370"/>
      <c r="L17" s="373"/>
      <c r="M17" s="18"/>
    </row>
    <row r="18" spans="1:13" ht="29.45" customHeight="1">
      <c r="A18" s="18"/>
      <c r="B18" s="352" t="s">
        <v>69</v>
      </c>
      <c r="C18" s="353"/>
      <c r="D18" s="353"/>
      <c r="E18" s="353"/>
      <c r="F18" s="353"/>
      <c r="G18" s="354"/>
      <c r="H18" s="30"/>
      <c r="I18" s="31"/>
      <c r="J18" s="355">
        <f>'別紙2-1（新規）'!C15</f>
        <v>0</v>
      </c>
      <c r="K18" s="355"/>
      <c r="L18" s="32"/>
      <c r="M18" s="18"/>
    </row>
    <row r="19" spans="1:13" ht="29.45" customHeight="1">
      <c r="A19" s="18"/>
      <c r="B19" s="356"/>
      <c r="C19" s="357"/>
      <c r="D19" s="357"/>
      <c r="E19" s="357"/>
      <c r="F19" s="357"/>
      <c r="G19" s="358"/>
      <c r="H19" s="33"/>
      <c r="I19" s="359"/>
      <c r="J19" s="359"/>
      <c r="K19" s="359"/>
      <c r="L19" s="34"/>
      <c r="M19" s="18"/>
    </row>
    <row r="20" spans="1:13" ht="29.45" customHeight="1" thickBot="1">
      <c r="A20" s="18"/>
      <c r="B20" s="333"/>
      <c r="C20" s="334"/>
      <c r="D20" s="334"/>
      <c r="E20" s="334"/>
      <c r="F20" s="334"/>
      <c r="G20" s="335"/>
      <c r="H20" s="35"/>
      <c r="I20" s="336"/>
      <c r="J20" s="336"/>
      <c r="K20" s="336"/>
      <c r="L20" s="36"/>
      <c r="M20" s="18"/>
    </row>
    <row r="21" spans="1:13" ht="29.45" customHeight="1" thickBot="1">
      <c r="A21" s="18"/>
      <c r="B21" s="340" t="s">
        <v>67</v>
      </c>
      <c r="C21" s="341"/>
      <c r="D21" s="341"/>
      <c r="E21" s="341"/>
      <c r="F21" s="341"/>
      <c r="G21" s="342"/>
      <c r="H21" s="28"/>
      <c r="I21" s="343">
        <f>SUM(J18:K20)</f>
        <v>0</v>
      </c>
      <c r="J21" s="343"/>
      <c r="K21" s="343"/>
      <c r="L21" s="29"/>
      <c r="M21" s="18"/>
    </row>
    <row r="22" spans="1:13">
      <c r="A22" s="18"/>
      <c r="B22" s="18"/>
      <c r="C22" s="18"/>
      <c r="D22" s="18"/>
      <c r="E22" s="18"/>
      <c r="F22" s="18"/>
      <c r="G22" s="18"/>
      <c r="H22" s="18"/>
      <c r="I22" s="18"/>
      <c r="J22" s="18"/>
      <c r="K22" s="18"/>
      <c r="L22" s="18"/>
      <c r="M22" s="18"/>
    </row>
    <row r="23" spans="1:13">
      <c r="A23" s="18"/>
      <c r="B23" s="344" t="s">
        <v>70</v>
      </c>
      <c r="C23" s="344"/>
      <c r="D23" s="344"/>
      <c r="E23" s="344"/>
      <c r="F23" s="344"/>
      <c r="G23" s="344"/>
      <c r="H23" s="344"/>
      <c r="I23" s="344"/>
      <c r="J23" s="344"/>
      <c r="K23" s="37"/>
      <c r="L23" s="18"/>
      <c r="M23" s="18"/>
    </row>
    <row r="24" spans="1:13">
      <c r="A24" s="18"/>
      <c r="B24" s="37"/>
      <c r="C24" s="37"/>
      <c r="D24" s="37"/>
      <c r="E24" s="37"/>
      <c r="F24" s="37"/>
      <c r="G24" s="37"/>
      <c r="H24" s="37"/>
      <c r="I24" s="37"/>
      <c r="J24" s="37"/>
      <c r="K24" s="37"/>
      <c r="L24" s="18"/>
      <c r="M24" s="18"/>
    </row>
    <row r="25" spans="1:13">
      <c r="A25" s="18"/>
      <c r="B25" s="37"/>
      <c r="C25" s="1"/>
      <c r="D25" s="346" t="str">
        <f>'様式第１号（交付申請書）'!Q3</f>
        <v>令和５年　月　　日</v>
      </c>
      <c r="E25" s="347"/>
      <c r="F25" s="347"/>
      <c r="G25" s="347"/>
      <c r="H25" s="347"/>
      <c r="I25" s="347"/>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5" t="s">
        <v>74</v>
      </c>
      <c r="E27" s="345"/>
      <c r="F27" s="365" t="s">
        <v>91</v>
      </c>
      <c r="G27" s="365"/>
      <c r="H27" s="365"/>
      <c r="I27" s="365"/>
      <c r="J27" s="365"/>
      <c r="K27" s="365"/>
      <c r="L27" s="365"/>
      <c r="M27" s="365"/>
    </row>
    <row r="28" spans="1:13">
      <c r="A28" s="18"/>
      <c r="B28" s="18"/>
      <c r="C28" s="18"/>
      <c r="D28" s="38"/>
      <c r="E28" s="38"/>
      <c r="F28" s="39"/>
      <c r="G28" s="348" t="str">
        <f>IF(基本情報!E5="","",基本情報!E5)</f>
        <v/>
      </c>
      <c r="H28" s="348"/>
      <c r="I28" s="348"/>
      <c r="J28" s="348"/>
      <c r="K28" s="348"/>
      <c r="L28" s="348"/>
      <c r="M28" s="348"/>
    </row>
    <row r="29" spans="1:13" ht="9" customHeight="1">
      <c r="A29" s="18"/>
      <c r="B29" s="37"/>
      <c r="C29" s="37"/>
      <c r="D29" s="37"/>
      <c r="E29" s="37"/>
      <c r="F29" s="37"/>
      <c r="G29" s="37"/>
      <c r="H29" s="37"/>
      <c r="I29" s="37"/>
      <c r="J29" s="37"/>
      <c r="K29" s="37"/>
      <c r="L29" s="18"/>
      <c r="M29" s="18"/>
    </row>
    <row r="30" spans="1:13">
      <c r="A30" s="18"/>
      <c r="B30" s="18"/>
      <c r="C30" s="18"/>
      <c r="D30" s="337" t="s">
        <v>75</v>
      </c>
      <c r="E30" s="337"/>
      <c r="F30" s="365" t="s">
        <v>92</v>
      </c>
      <c r="G30" s="365"/>
      <c r="H30" s="365"/>
      <c r="I30" s="365"/>
      <c r="J30" s="365"/>
      <c r="K30" s="365"/>
      <c r="L30" s="365"/>
      <c r="M30" s="365"/>
    </row>
    <row r="31" spans="1:13">
      <c r="A31" s="18"/>
      <c r="B31" s="18"/>
      <c r="C31" s="18"/>
      <c r="D31" s="338"/>
      <c r="E31" s="338"/>
      <c r="F31" s="40"/>
      <c r="G31" s="339" t="str">
        <f>IF(基本情報!E6="","",基本情報!E6)</f>
        <v/>
      </c>
      <c r="H31" s="339"/>
      <c r="I31" s="339"/>
      <c r="J31" s="339"/>
      <c r="K31" s="339"/>
      <c r="L31" s="339"/>
      <c r="M31" s="339"/>
    </row>
    <row r="32" spans="1:13">
      <c r="A32" s="18"/>
      <c r="B32" s="18"/>
      <c r="C32" s="18"/>
      <c r="D32" s="18"/>
      <c r="E32" s="18"/>
      <c r="F32" s="18"/>
      <c r="G32" s="339">
        <f>基本情報!E7</f>
        <v>0</v>
      </c>
      <c r="H32" s="339"/>
      <c r="I32" s="339"/>
      <c r="J32" s="339"/>
      <c r="K32" s="339"/>
      <c r="L32" s="339"/>
      <c r="M32" s="339"/>
    </row>
  </sheetData>
  <sheetProtection algorithmName="SHA-512" hashValue="SK73ZwskJTqlHPOx/hmdxweqV7z+TBsb7kY3nBVaRiWbOeO50Ctrsve+XGELNtBk7FAjuIGD9tr4jR1lPeHXIg==" saltValue="EBG8a7v8X4V31sPoPIsoAQ==" spinCount="100000" sheet="1" selectLockedCells="1"/>
  <mergeCells count="38">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D30:E30"/>
    <mergeCell ref="D31:E31"/>
    <mergeCell ref="G31:M31"/>
    <mergeCell ref="B21:G21"/>
    <mergeCell ref="I21:K21"/>
    <mergeCell ref="B23:J23"/>
    <mergeCell ref="D27:E27"/>
    <mergeCell ref="D25:I25"/>
    <mergeCell ref="G28:M28"/>
  </mergeCells>
  <phoneticPr fontId="3"/>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DAF7-23B9-4FD0-BD9C-4A4DBACADEFB}">
  <sheetPr>
    <tabColor rgb="FF92D050"/>
  </sheetPr>
  <dimension ref="A1:U37"/>
  <sheetViews>
    <sheetView showGridLines="0" view="pageBreakPreview" topLeftCell="A4" zoomScale="85" zoomScaleNormal="85" zoomScaleSheetLayoutView="85" workbookViewId="0">
      <selection activeCell="E5" sqref="E5:J5"/>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71"/>
    </row>
    <row r="2" spans="1:21">
      <c r="A2" s="73"/>
      <c r="B2" s="73"/>
      <c r="C2" s="73"/>
      <c r="D2" s="73"/>
      <c r="E2" s="73"/>
      <c r="F2" s="73"/>
      <c r="G2" s="73"/>
      <c r="H2" s="73"/>
      <c r="I2" s="71"/>
      <c r="J2" s="71"/>
      <c r="K2" s="71"/>
      <c r="L2" s="71"/>
      <c r="M2" s="71"/>
      <c r="N2" s="71"/>
      <c r="O2" s="71"/>
      <c r="P2" s="71"/>
      <c r="Q2" s="71"/>
      <c r="R2" s="71"/>
      <c r="S2" s="71"/>
      <c r="T2" s="71"/>
      <c r="U2" s="72"/>
    </row>
    <row r="3" spans="1:21" ht="21">
      <c r="A3" s="367" t="s">
        <v>301</v>
      </c>
      <c r="B3" s="367"/>
      <c r="C3" s="367"/>
      <c r="D3" s="367"/>
      <c r="E3" s="367"/>
      <c r="F3" s="367"/>
      <c r="G3" s="367"/>
      <c r="H3" s="367"/>
      <c r="I3" s="368"/>
      <c r="J3" s="368"/>
      <c r="K3" s="368"/>
      <c r="L3" s="368"/>
      <c r="M3" s="368"/>
      <c r="N3" s="368"/>
      <c r="O3" s="368"/>
      <c r="P3" s="368"/>
      <c r="Q3" s="368"/>
      <c r="R3" s="368"/>
      <c r="S3" s="368"/>
      <c r="T3" s="368"/>
      <c r="U3" s="368"/>
    </row>
    <row r="4" spans="1:21" ht="21">
      <c r="A4" s="15"/>
      <c r="B4" s="15"/>
      <c r="C4" s="15"/>
      <c r="D4" s="15"/>
      <c r="E4" s="15"/>
      <c r="F4" s="15"/>
      <c r="G4" s="15"/>
      <c r="H4" s="15"/>
      <c r="I4" s="16"/>
      <c r="J4" s="16"/>
      <c r="K4" s="16"/>
      <c r="L4" s="16"/>
      <c r="M4" s="16"/>
      <c r="N4" s="16"/>
      <c r="O4" s="16"/>
      <c r="P4" s="16"/>
      <c r="Q4" s="16"/>
      <c r="R4" s="16"/>
      <c r="S4" s="16"/>
      <c r="T4" s="16"/>
      <c r="U4" s="16"/>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7" t="s">
        <v>90</v>
      </c>
      <c r="L6" s="374">
        <f>基本情報!E8</f>
        <v>0</v>
      </c>
      <c r="M6" s="374"/>
      <c r="N6" s="374"/>
      <c r="O6" s="374"/>
      <c r="P6" s="374"/>
      <c r="Q6" s="374"/>
      <c r="R6" s="374"/>
      <c r="S6" s="374"/>
      <c r="T6" s="374"/>
      <c r="U6" s="74"/>
    </row>
    <row r="7" spans="1:21">
      <c r="A7" s="18"/>
      <c r="B7" s="18"/>
      <c r="C7" s="18"/>
      <c r="D7" s="18"/>
      <c r="E7" s="18"/>
      <c r="F7" s="18"/>
      <c r="G7" s="18"/>
      <c r="H7" s="18"/>
      <c r="I7" s="18"/>
      <c r="J7" s="18"/>
      <c r="K7" s="18"/>
      <c r="L7" s="18"/>
      <c r="M7" s="18"/>
      <c r="N7" s="18"/>
      <c r="O7" s="18"/>
      <c r="P7" s="18"/>
      <c r="Q7" s="18"/>
      <c r="R7" s="18"/>
      <c r="S7" s="18"/>
      <c r="T7" s="18"/>
      <c r="U7" s="18"/>
    </row>
    <row r="8" spans="1:21">
      <c r="A8" s="75"/>
      <c r="B8" s="75"/>
      <c r="C8" s="75"/>
      <c r="D8" s="75"/>
      <c r="E8" s="75"/>
      <c r="F8" s="75"/>
      <c r="G8" s="75"/>
      <c r="H8" s="75"/>
      <c r="I8" s="75"/>
      <c r="J8" s="75"/>
      <c r="K8" s="75"/>
      <c r="L8" s="75"/>
      <c r="M8" s="75"/>
      <c r="N8" s="75"/>
      <c r="O8" s="75"/>
      <c r="P8" s="75"/>
      <c r="Q8" s="75"/>
      <c r="R8" s="75"/>
      <c r="S8" s="75"/>
      <c r="T8" s="75"/>
      <c r="U8" s="75"/>
    </row>
    <row r="9" spans="1:21">
      <c r="A9" s="75"/>
      <c r="B9" s="384" t="s">
        <v>324</v>
      </c>
      <c r="C9" s="384"/>
      <c r="D9" s="384"/>
      <c r="E9" s="384"/>
      <c r="F9" s="384"/>
      <c r="G9" s="384"/>
      <c r="H9" s="384"/>
      <c r="I9" s="384"/>
      <c r="J9" s="384"/>
      <c r="K9" s="384"/>
      <c r="L9" s="384"/>
      <c r="M9" s="384"/>
      <c r="N9" s="384"/>
      <c r="O9" s="384"/>
      <c r="P9" s="384"/>
      <c r="Q9" s="384"/>
      <c r="R9" s="384"/>
      <c r="S9" s="384"/>
      <c r="T9" s="384"/>
      <c r="U9" s="75"/>
    </row>
    <row r="10" spans="1:21">
      <c r="A10" s="75"/>
      <c r="B10" s="384"/>
      <c r="C10" s="384"/>
      <c r="D10" s="384"/>
      <c r="E10" s="384"/>
      <c r="F10" s="384"/>
      <c r="G10" s="384"/>
      <c r="H10" s="384"/>
      <c r="I10" s="384"/>
      <c r="J10" s="384"/>
      <c r="K10" s="384"/>
      <c r="L10" s="384"/>
      <c r="M10" s="384"/>
      <c r="N10" s="384"/>
      <c r="O10" s="384"/>
      <c r="P10" s="384"/>
      <c r="Q10" s="384"/>
      <c r="R10" s="384"/>
      <c r="S10" s="384"/>
      <c r="T10" s="384"/>
      <c r="U10" s="75"/>
    </row>
    <row r="11" spans="1:21">
      <c r="B11" s="384"/>
      <c r="C11" s="384"/>
      <c r="D11" s="384"/>
      <c r="E11" s="384"/>
      <c r="F11" s="384"/>
      <c r="G11" s="384"/>
      <c r="H11" s="384"/>
      <c r="I11" s="384"/>
      <c r="J11" s="384"/>
      <c r="K11" s="384"/>
      <c r="L11" s="384"/>
      <c r="M11" s="384"/>
      <c r="N11" s="384"/>
      <c r="O11" s="384"/>
      <c r="P11" s="384"/>
      <c r="Q11" s="384"/>
      <c r="R11" s="384"/>
      <c r="S11" s="384"/>
      <c r="T11" s="384"/>
    </row>
    <row r="12" spans="1:21" customFormat="1"/>
    <row r="13" spans="1:21" customFormat="1" ht="19.5">
      <c r="B13" s="381" t="s">
        <v>302</v>
      </c>
      <c r="C13" s="381"/>
      <c r="D13" s="381"/>
      <c r="E13" s="381"/>
      <c r="F13" s="381"/>
      <c r="G13" s="381"/>
      <c r="H13" s="381"/>
      <c r="I13" s="381"/>
      <c r="J13" s="381"/>
      <c r="K13" s="381"/>
      <c r="L13" s="381"/>
      <c r="M13" s="381"/>
      <c r="N13" s="381"/>
      <c r="O13" s="381"/>
      <c r="P13" s="381"/>
      <c r="Q13" s="381"/>
      <c r="R13" s="381"/>
      <c r="S13" s="381"/>
      <c r="T13" s="381"/>
    </row>
    <row r="14" spans="1:21" customFormat="1" ht="19.5">
      <c r="B14" s="190" t="s">
        <v>303</v>
      </c>
      <c r="C14" s="190"/>
      <c r="D14" s="190"/>
      <c r="E14" s="190"/>
      <c r="F14" s="190"/>
      <c r="G14" s="190"/>
      <c r="H14" s="190"/>
      <c r="I14" s="190"/>
      <c r="J14" s="190"/>
      <c r="K14" s="190"/>
      <c r="L14" s="190"/>
      <c r="M14" s="190"/>
      <c r="N14" s="190"/>
      <c r="O14" s="190"/>
      <c r="P14" s="190"/>
      <c r="Q14" s="190"/>
      <c r="R14" s="190"/>
      <c r="S14" s="190"/>
      <c r="T14" s="190"/>
    </row>
    <row r="15" spans="1:21" ht="19.5">
      <c r="B15" s="77"/>
      <c r="C15" s="77"/>
      <c r="D15" s="77"/>
      <c r="E15" s="77"/>
      <c r="F15" s="77"/>
      <c r="G15" s="77"/>
      <c r="H15" s="77"/>
      <c r="I15" s="77"/>
      <c r="J15" s="77"/>
      <c r="K15" s="77"/>
      <c r="L15" s="77"/>
      <c r="M15" s="77"/>
      <c r="N15" s="77"/>
      <c r="O15" s="77"/>
      <c r="P15" s="77"/>
      <c r="Q15" s="77"/>
      <c r="R15" s="77"/>
      <c r="S15" s="77"/>
      <c r="T15" s="77"/>
    </row>
    <row r="16" spans="1:21" ht="24.6" customHeight="1">
      <c r="B16" s="382" t="s">
        <v>204</v>
      </c>
      <c r="C16" s="382"/>
      <c r="D16" s="382"/>
      <c r="E16" s="382"/>
      <c r="F16" s="382"/>
      <c r="G16" s="382"/>
      <c r="H16" s="383"/>
      <c r="I16" s="383"/>
      <c r="J16" s="383"/>
      <c r="K16" s="383"/>
      <c r="L16" s="383"/>
      <c r="M16" s="383"/>
      <c r="N16" s="383"/>
      <c r="O16" s="383"/>
      <c r="P16" s="383"/>
      <c r="Q16" s="383"/>
      <c r="R16" s="383"/>
      <c r="S16" s="383"/>
      <c r="T16" s="383"/>
    </row>
    <row r="17" spans="2:20" ht="24.6" customHeight="1">
      <c r="B17" s="382"/>
      <c r="C17" s="382"/>
      <c r="D17" s="382"/>
      <c r="E17" s="382"/>
      <c r="F17" s="382"/>
      <c r="G17" s="382"/>
      <c r="H17" s="383"/>
      <c r="I17" s="383"/>
      <c r="J17" s="383"/>
      <c r="K17" s="383"/>
      <c r="L17" s="383"/>
      <c r="M17" s="383"/>
      <c r="N17" s="383"/>
      <c r="O17" s="383"/>
      <c r="P17" s="383"/>
      <c r="Q17" s="383"/>
      <c r="R17" s="383"/>
      <c r="S17" s="383"/>
      <c r="T17" s="383"/>
    </row>
    <row r="18" spans="2:20" ht="24.6" customHeight="1">
      <c r="B18" s="382"/>
      <c r="C18" s="382"/>
      <c r="D18" s="382"/>
      <c r="E18" s="382"/>
      <c r="F18" s="382"/>
      <c r="G18" s="382"/>
      <c r="H18" s="383"/>
      <c r="I18" s="383"/>
      <c r="J18" s="383"/>
      <c r="K18" s="383"/>
      <c r="L18" s="383"/>
      <c r="M18" s="383"/>
      <c r="N18" s="383"/>
      <c r="O18" s="383"/>
      <c r="P18" s="383"/>
      <c r="Q18" s="383"/>
      <c r="R18" s="383"/>
      <c r="S18" s="383"/>
      <c r="T18" s="383"/>
    </row>
    <row r="19" spans="2:20" ht="24.6" customHeight="1">
      <c r="B19" s="382" t="s">
        <v>181</v>
      </c>
      <c r="C19" s="382"/>
      <c r="D19" s="382"/>
      <c r="E19" s="382"/>
      <c r="F19" s="382"/>
      <c r="G19" s="382"/>
      <c r="H19" s="383"/>
      <c r="I19" s="383"/>
      <c r="J19" s="383"/>
      <c r="K19" s="383"/>
      <c r="L19" s="383"/>
      <c r="M19" s="383"/>
      <c r="N19" s="383"/>
      <c r="O19" s="383"/>
      <c r="P19" s="383"/>
      <c r="Q19" s="383"/>
      <c r="R19" s="383"/>
      <c r="S19" s="383"/>
      <c r="T19" s="383"/>
    </row>
    <row r="20" spans="2:20" ht="24.6" customHeight="1">
      <c r="B20" s="382"/>
      <c r="C20" s="382"/>
      <c r="D20" s="382"/>
      <c r="E20" s="382"/>
      <c r="F20" s="382"/>
      <c r="G20" s="382"/>
      <c r="H20" s="383"/>
      <c r="I20" s="383"/>
      <c r="J20" s="383"/>
      <c r="K20" s="383"/>
      <c r="L20" s="383"/>
      <c r="M20" s="383"/>
      <c r="N20" s="383"/>
      <c r="O20" s="383"/>
      <c r="P20" s="383"/>
      <c r="Q20" s="383"/>
      <c r="R20" s="383"/>
      <c r="S20" s="383"/>
      <c r="T20" s="383"/>
    </row>
    <row r="21" spans="2:20" ht="24.6" customHeight="1">
      <c r="B21" s="382"/>
      <c r="C21" s="382"/>
      <c r="D21" s="382"/>
      <c r="E21" s="382"/>
      <c r="F21" s="382"/>
      <c r="G21" s="382"/>
      <c r="H21" s="383"/>
      <c r="I21" s="383"/>
      <c r="J21" s="383"/>
      <c r="K21" s="383"/>
      <c r="L21" s="383"/>
      <c r="M21" s="383"/>
      <c r="N21" s="383"/>
      <c r="O21" s="383"/>
      <c r="P21" s="383"/>
      <c r="Q21" s="383"/>
      <c r="R21" s="383"/>
      <c r="S21" s="383"/>
      <c r="T21" s="383"/>
    </row>
    <row r="22" spans="2:20" ht="24.6" customHeight="1">
      <c r="B22" s="382" t="s">
        <v>108</v>
      </c>
      <c r="C22" s="382"/>
      <c r="D22" s="382"/>
      <c r="E22" s="382"/>
      <c r="F22" s="382"/>
      <c r="G22" s="382"/>
      <c r="H22" s="383"/>
      <c r="I22" s="383"/>
      <c r="J22" s="383"/>
      <c r="K22" s="383"/>
      <c r="L22" s="383"/>
      <c r="M22" s="383"/>
      <c r="N22" s="383"/>
      <c r="O22" s="383"/>
      <c r="P22" s="383"/>
      <c r="Q22" s="383"/>
      <c r="R22" s="383"/>
      <c r="S22" s="383"/>
      <c r="T22" s="383"/>
    </row>
    <row r="23" spans="2:20" ht="24.6" customHeight="1">
      <c r="B23" s="382"/>
      <c r="C23" s="382"/>
      <c r="D23" s="382"/>
      <c r="E23" s="382"/>
      <c r="F23" s="382"/>
      <c r="G23" s="382"/>
      <c r="H23" s="383"/>
      <c r="I23" s="383"/>
      <c r="J23" s="383"/>
      <c r="K23" s="383"/>
      <c r="L23" s="383"/>
      <c r="M23" s="383"/>
      <c r="N23" s="383"/>
      <c r="O23" s="383"/>
      <c r="P23" s="383"/>
      <c r="Q23" s="383"/>
      <c r="R23" s="383"/>
      <c r="S23" s="383"/>
      <c r="T23" s="383"/>
    </row>
    <row r="24" spans="2:20" ht="24.6" customHeight="1">
      <c r="B24" s="382"/>
      <c r="C24" s="382"/>
      <c r="D24" s="382"/>
      <c r="E24" s="382"/>
      <c r="F24" s="382"/>
      <c r="G24" s="382"/>
      <c r="H24" s="383"/>
      <c r="I24" s="383"/>
      <c r="J24" s="383"/>
      <c r="K24" s="383"/>
      <c r="L24" s="383"/>
      <c r="M24" s="383"/>
      <c r="N24" s="383"/>
      <c r="O24" s="383"/>
      <c r="P24" s="383"/>
      <c r="Q24" s="383"/>
      <c r="R24" s="383"/>
      <c r="S24" s="383"/>
      <c r="T24" s="383"/>
    </row>
    <row r="25" spans="2:20" ht="24.6" customHeight="1">
      <c r="B25" s="382" t="s">
        <v>205</v>
      </c>
      <c r="C25" s="382"/>
      <c r="D25" s="382"/>
      <c r="E25" s="382"/>
      <c r="F25" s="382"/>
      <c r="G25" s="382"/>
      <c r="H25" s="383"/>
      <c r="I25" s="383"/>
      <c r="J25" s="383"/>
      <c r="K25" s="383"/>
      <c r="L25" s="383"/>
      <c r="M25" s="383"/>
      <c r="N25" s="383"/>
      <c r="O25" s="383"/>
      <c r="P25" s="383"/>
      <c r="Q25" s="383"/>
      <c r="R25" s="383"/>
      <c r="S25" s="383"/>
      <c r="T25" s="383"/>
    </row>
    <row r="26" spans="2:20" ht="24.6" customHeight="1">
      <c r="B26" s="382"/>
      <c r="C26" s="382"/>
      <c r="D26" s="382"/>
      <c r="E26" s="382"/>
      <c r="F26" s="382"/>
      <c r="G26" s="382"/>
      <c r="H26" s="383"/>
      <c r="I26" s="383"/>
      <c r="J26" s="383"/>
      <c r="K26" s="383"/>
      <c r="L26" s="383"/>
      <c r="M26" s="383"/>
      <c r="N26" s="383"/>
      <c r="O26" s="383"/>
      <c r="P26" s="383"/>
      <c r="Q26" s="383"/>
      <c r="R26" s="383"/>
      <c r="S26" s="383"/>
      <c r="T26" s="383"/>
    </row>
    <row r="27" spans="2:20" ht="24.6" customHeight="1">
      <c r="B27" s="382"/>
      <c r="C27" s="382"/>
      <c r="D27" s="382"/>
      <c r="E27" s="382"/>
      <c r="F27" s="382"/>
      <c r="G27" s="382"/>
      <c r="H27" s="383"/>
      <c r="I27" s="383"/>
      <c r="J27" s="383"/>
      <c r="K27" s="383"/>
      <c r="L27" s="383"/>
      <c r="M27" s="383"/>
      <c r="N27" s="383"/>
      <c r="O27" s="383"/>
      <c r="P27" s="383"/>
      <c r="Q27" s="383"/>
      <c r="R27" s="383"/>
      <c r="S27" s="383"/>
      <c r="T27" s="383"/>
    </row>
    <row r="28" spans="2:20" ht="24.6" customHeight="1">
      <c r="B28" s="382" t="s">
        <v>335</v>
      </c>
      <c r="C28" s="382"/>
      <c r="D28" s="382"/>
      <c r="E28" s="382"/>
      <c r="F28" s="382"/>
      <c r="G28" s="382"/>
      <c r="H28" s="383"/>
      <c r="I28" s="383"/>
      <c r="J28" s="383"/>
      <c r="K28" s="383"/>
      <c r="L28" s="383"/>
      <c r="M28" s="383"/>
      <c r="N28" s="383"/>
      <c r="O28" s="383"/>
      <c r="P28" s="383"/>
      <c r="Q28" s="383"/>
      <c r="R28" s="383"/>
      <c r="S28" s="383"/>
      <c r="T28" s="383"/>
    </row>
    <row r="29" spans="2:20" ht="24.6" customHeight="1">
      <c r="B29" s="382"/>
      <c r="C29" s="382"/>
      <c r="D29" s="382"/>
      <c r="E29" s="382"/>
      <c r="F29" s="382"/>
      <c r="G29" s="382"/>
      <c r="H29" s="383"/>
      <c r="I29" s="383"/>
      <c r="J29" s="383"/>
      <c r="K29" s="383"/>
      <c r="L29" s="383"/>
      <c r="M29" s="383"/>
      <c r="N29" s="383"/>
      <c r="O29" s="383"/>
      <c r="P29" s="383"/>
      <c r="Q29" s="383"/>
      <c r="R29" s="383"/>
      <c r="S29" s="383"/>
      <c r="T29" s="383"/>
    </row>
    <row r="30" spans="2:20" ht="24.6" customHeight="1">
      <c r="B30" s="382"/>
      <c r="C30" s="382"/>
      <c r="D30" s="382"/>
      <c r="E30" s="382"/>
      <c r="F30" s="382"/>
      <c r="G30" s="382"/>
      <c r="H30" s="383"/>
      <c r="I30" s="383"/>
      <c r="J30" s="383"/>
      <c r="K30" s="383"/>
      <c r="L30" s="383"/>
      <c r="M30" s="383"/>
      <c r="N30" s="383"/>
      <c r="O30" s="383"/>
      <c r="P30" s="383"/>
      <c r="Q30" s="383"/>
      <c r="R30" s="383"/>
      <c r="S30" s="383"/>
      <c r="T30" s="383"/>
    </row>
    <row r="31" spans="2:20" ht="19.5">
      <c r="B31" s="122" t="s">
        <v>225</v>
      </c>
      <c r="C31" s="43"/>
      <c r="D31" s="43"/>
      <c r="E31" s="43"/>
      <c r="F31" s="43"/>
      <c r="G31" s="43"/>
      <c r="H31" s="43"/>
      <c r="I31" s="43"/>
      <c r="J31" s="43"/>
      <c r="K31" s="43"/>
      <c r="L31" s="43"/>
      <c r="M31" s="43"/>
      <c r="N31" s="43"/>
      <c r="O31" s="43"/>
      <c r="P31" s="43"/>
      <c r="Q31" s="43"/>
      <c r="R31" s="43"/>
      <c r="S31" s="43"/>
      <c r="T31" s="43"/>
    </row>
    <row r="32" spans="2:20" ht="19.5">
      <c r="B32" s="43"/>
      <c r="C32" s="43"/>
      <c r="D32" s="43"/>
      <c r="E32" s="43"/>
      <c r="F32" s="43"/>
      <c r="G32" s="43"/>
      <c r="H32" s="43"/>
      <c r="I32" s="43"/>
      <c r="J32" s="43"/>
      <c r="K32" s="43"/>
      <c r="L32" s="43"/>
      <c r="M32" s="43"/>
      <c r="N32" s="43"/>
      <c r="O32" s="43"/>
      <c r="P32" s="43"/>
      <c r="Q32" s="43"/>
      <c r="R32" s="43"/>
      <c r="S32" s="43"/>
      <c r="T32" s="43"/>
    </row>
    <row r="33" spans="2:20" ht="19.5">
      <c r="B33" s="43"/>
      <c r="C33" s="43"/>
      <c r="D33" s="43"/>
      <c r="E33" s="43"/>
      <c r="F33" s="43"/>
      <c r="G33" s="43"/>
      <c r="H33" s="43"/>
      <c r="I33" s="43"/>
      <c r="J33" s="43"/>
      <c r="K33" s="43"/>
      <c r="L33" s="43"/>
      <c r="M33" s="43"/>
      <c r="N33" s="43"/>
      <c r="O33" s="43"/>
      <c r="P33" s="43"/>
      <c r="Q33" s="43"/>
      <c r="R33" s="43"/>
      <c r="S33" s="43"/>
      <c r="T33" s="43"/>
    </row>
    <row r="34" spans="2:20" ht="19.5">
      <c r="B34" s="43"/>
      <c r="C34" s="43"/>
      <c r="D34" s="43"/>
      <c r="E34" s="43"/>
      <c r="F34" s="43"/>
      <c r="G34" s="43"/>
      <c r="H34" s="43"/>
      <c r="I34" s="43"/>
      <c r="J34" s="43"/>
      <c r="K34" s="43"/>
      <c r="L34" s="43"/>
      <c r="M34" s="43"/>
      <c r="N34" s="43"/>
      <c r="O34" s="43"/>
      <c r="P34" s="43"/>
      <c r="Q34" s="43"/>
      <c r="R34" s="43"/>
      <c r="S34" s="43"/>
      <c r="T34" s="43"/>
    </row>
    <row r="35" spans="2:20" ht="19.5">
      <c r="B35" s="43"/>
      <c r="C35" s="43"/>
      <c r="D35" s="43"/>
      <c r="E35" s="43"/>
      <c r="F35" s="43"/>
      <c r="G35" s="43"/>
      <c r="H35" s="43"/>
      <c r="I35" s="43"/>
      <c r="J35" s="43"/>
      <c r="K35" s="43"/>
      <c r="L35" s="43"/>
      <c r="M35" s="43"/>
      <c r="N35" s="43"/>
      <c r="O35" s="43"/>
      <c r="P35" s="43"/>
      <c r="Q35" s="43"/>
      <c r="R35" s="43"/>
      <c r="S35" s="43"/>
      <c r="T35" s="43"/>
    </row>
    <row r="36" spans="2:20" ht="19.5">
      <c r="B36" s="43"/>
      <c r="C36" s="43"/>
      <c r="D36" s="43"/>
      <c r="E36" s="43"/>
      <c r="F36" s="43"/>
      <c r="G36" s="43"/>
      <c r="H36" s="43"/>
      <c r="I36" s="43"/>
      <c r="J36" s="43"/>
      <c r="K36" s="43"/>
      <c r="L36" s="43"/>
      <c r="M36" s="43"/>
      <c r="N36" s="43"/>
      <c r="O36" s="43"/>
      <c r="P36" s="43"/>
      <c r="Q36" s="43"/>
      <c r="R36" s="43"/>
      <c r="S36" s="43"/>
      <c r="T36" s="43"/>
    </row>
    <row r="37" spans="2:20" ht="19.5">
      <c r="B37" s="43"/>
      <c r="C37" s="43"/>
      <c r="D37" s="43"/>
      <c r="E37" s="43"/>
      <c r="F37" s="43"/>
      <c r="G37" s="43"/>
      <c r="H37" s="43"/>
      <c r="I37" s="43"/>
      <c r="J37" s="43"/>
      <c r="K37" s="43"/>
      <c r="L37" s="43"/>
      <c r="M37" s="43"/>
      <c r="N37" s="43"/>
      <c r="O37" s="43"/>
      <c r="P37" s="43"/>
      <c r="Q37" s="43"/>
      <c r="R37" s="43"/>
      <c r="S37" s="43"/>
      <c r="T37" s="43"/>
    </row>
  </sheetData>
  <sheetProtection algorithmName="SHA-512" hashValue="UWr2jAffWhwJ1ROF3WylpIjaLjm1GrWMLPKQxUCWtkE9VT6OmTYGTG3fCapISDcskfdcxz35QBo+U5coBGDWJQ==" saltValue="WRt2UCLcLM8jTA2J8U4D6A==" spinCount="100000" sheet="1" formatRows="0" selectLockedCells="1"/>
  <mergeCells count="14">
    <mergeCell ref="B28:G30"/>
    <mergeCell ref="H28:T30"/>
    <mergeCell ref="B22:G24"/>
    <mergeCell ref="H22:T24"/>
    <mergeCell ref="B25:G27"/>
    <mergeCell ref="H25:T27"/>
    <mergeCell ref="A3:U3"/>
    <mergeCell ref="L6:T6"/>
    <mergeCell ref="B13:T13"/>
    <mergeCell ref="B19:G21"/>
    <mergeCell ref="H19:T21"/>
    <mergeCell ref="B16:G18"/>
    <mergeCell ref="H16:T18"/>
    <mergeCell ref="B9:T11"/>
  </mergeCells>
  <phoneticPr fontId="3"/>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094D-968C-4C90-A1DD-0E2AA0F2BB7D}">
  <sheetPr>
    <tabColor rgb="FF92D050"/>
  </sheetPr>
  <dimension ref="A1:AH35"/>
  <sheetViews>
    <sheetView showGridLines="0" view="pageBreakPreview" zoomScale="85" zoomScaleNormal="85" zoomScaleSheetLayoutView="85" workbookViewId="0">
      <selection activeCell="E5" sqref="E5:J5"/>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71"/>
      <c r="B1" s="71"/>
      <c r="C1" s="71"/>
      <c r="D1" s="71"/>
      <c r="E1" s="71"/>
      <c r="F1" s="71"/>
      <c r="G1" s="71"/>
      <c r="H1" s="71"/>
      <c r="I1" s="71"/>
      <c r="J1" s="71"/>
      <c r="K1" s="71"/>
      <c r="L1" s="71"/>
      <c r="M1" s="71"/>
      <c r="N1" s="71"/>
      <c r="O1" s="71"/>
      <c r="P1" s="71"/>
      <c r="Q1" s="71"/>
      <c r="R1" s="71"/>
      <c r="S1" s="71"/>
      <c r="T1" s="71"/>
      <c r="U1" s="71"/>
    </row>
    <row r="2" spans="1:34">
      <c r="A2" s="73"/>
      <c r="B2" s="73"/>
      <c r="C2" s="73"/>
      <c r="D2" s="73"/>
      <c r="E2" s="73"/>
      <c r="F2" s="73"/>
      <c r="G2" s="73"/>
      <c r="H2" s="73"/>
      <c r="I2" s="71"/>
      <c r="J2" s="71"/>
      <c r="K2" s="71"/>
      <c r="L2" s="71"/>
      <c r="M2" s="71"/>
      <c r="N2" s="71"/>
      <c r="O2" s="71"/>
      <c r="P2" s="71"/>
      <c r="Q2" s="71"/>
      <c r="R2" s="71"/>
      <c r="S2" s="71"/>
      <c r="T2" s="71"/>
      <c r="U2" s="72"/>
    </row>
    <row r="3" spans="1:34" ht="21">
      <c r="A3" s="367" t="s">
        <v>206</v>
      </c>
      <c r="B3" s="367"/>
      <c r="C3" s="367"/>
      <c r="D3" s="367"/>
      <c r="E3" s="367"/>
      <c r="F3" s="367"/>
      <c r="G3" s="367"/>
      <c r="H3" s="367"/>
      <c r="I3" s="368"/>
      <c r="J3" s="368"/>
      <c r="K3" s="368"/>
      <c r="L3" s="368"/>
      <c r="M3" s="368"/>
      <c r="N3" s="368"/>
      <c r="O3" s="368"/>
      <c r="P3" s="368"/>
      <c r="Q3" s="368"/>
      <c r="R3" s="368"/>
      <c r="S3" s="368"/>
      <c r="T3" s="368"/>
      <c r="U3" s="368"/>
    </row>
    <row r="4" spans="1:34" ht="21">
      <c r="A4" s="102"/>
      <c r="B4" s="102"/>
      <c r="C4" s="102"/>
      <c r="D4" s="102"/>
      <c r="E4" s="102"/>
      <c r="F4" s="102"/>
      <c r="G4" s="102"/>
      <c r="H4" s="102"/>
      <c r="I4" s="103"/>
      <c r="J4" s="103"/>
      <c r="K4" s="103"/>
      <c r="L4" s="103"/>
      <c r="M4" s="103"/>
      <c r="N4" s="103"/>
      <c r="O4" s="103"/>
      <c r="P4" s="103"/>
      <c r="Q4" s="103"/>
      <c r="R4" s="103"/>
      <c r="S4" s="103"/>
      <c r="T4" s="103"/>
      <c r="U4" s="103"/>
    </row>
    <row r="5" spans="1:34" ht="21.75" thickBot="1">
      <c r="A5" s="102"/>
      <c r="B5" s="102"/>
      <c r="C5" s="102"/>
      <c r="D5" s="102"/>
      <c r="E5" s="102"/>
      <c r="F5" s="102"/>
      <c r="G5" s="102"/>
      <c r="H5" s="102"/>
      <c r="I5" s="103"/>
      <c r="J5" s="103"/>
      <c r="K5" s="103"/>
      <c r="L5" s="103"/>
      <c r="M5" s="103"/>
      <c r="N5" s="103"/>
      <c r="O5" s="103"/>
      <c r="P5" s="103"/>
      <c r="Q5" s="103"/>
      <c r="R5" s="103"/>
      <c r="S5" s="103"/>
      <c r="T5" s="103"/>
      <c r="U5" s="103"/>
    </row>
    <row r="6" spans="1:34" ht="21.75" thickTop="1">
      <c r="A6" s="102"/>
      <c r="B6" s="102"/>
      <c r="C6" s="102"/>
      <c r="D6" s="102"/>
      <c r="E6" s="102"/>
      <c r="F6" s="102"/>
      <c r="G6" s="102"/>
      <c r="H6" s="102"/>
      <c r="I6" s="103"/>
      <c r="J6" s="103"/>
      <c r="K6" s="17" t="s">
        <v>90</v>
      </c>
      <c r="L6" s="374">
        <f>基本情報!E8</f>
        <v>0</v>
      </c>
      <c r="M6" s="374"/>
      <c r="N6" s="374"/>
      <c r="O6" s="374"/>
      <c r="P6" s="374"/>
      <c r="Q6" s="374"/>
      <c r="R6" s="374"/>
      <c r="S6" s="374"/>
      <c r="T6" s="374"/>
      <c r="U6" s="105"/>
      <c r="W6" s="109"/>
      <c r="X6" s="110"/>
      <c r="Y6" s="110"/>
      <c r="Z6" s="110"/>
      <c r="AA6" s="110"/>
      <c r="AB6" s="110"/>
      <c r="AC6" s="110"/>
      <c r="AD6" s="110"/>
      <c r="AE6" s="110"/>
      <c r="AF6" s="110"/>
      <c r="AG6" s="110"/>
      <c r="AH6" s="111"/>
    </row>
    <row r="7" spans="1:34" ht="18" customHeight="1">
      <c r="A7" s="18"/>
      <c r="B7" s="18"/>
      <c r="C7" s="18"/>
      <c r="D7" s="18"/>
      <c r="E7" s="18"/>
      <c r="F7" s="18"/>
      <c r="G7" s="18"/>
      <c r="H7" s="18"/>
      <c r="I7" s="18"/>
      <c r="J7" s="18"/>
      <c r="K7" s="18"/>
      <c r="L7" s="18"/>
      <c r="M7" s="18"/>
      <c r="N7" s="18"/>
      <c r="O7" s="18"/>
      <c r="P7" s="18"/>
      <c r="Q7" s="18"/>
      <c r="R7" s="18"/>
      <c r="S7" s="18"/>
      <c r="T7" s="18"/>
      <c r="U7" s="18"/>
      <c r="W7" s="116" t="s">
        <v>210</v>
      </c>
      <c r="X7" s="406" t="s">
        <v>226</v>
      </c>
      <c r="Y7" s="406"/>
      <c r="Z7" s="406"/>
      <c r="AA7" s="406"/>
      <c r="AB7" s="406"/>
      <c r="AC7" s="406"/>
      <c r="AD7" s="406"/>
      <c r="AE7" s="406"/>
      <c r="AF7" s="406"/>
      <c r="AG7" s="406"/>
      <c r="AH7" s="112"/>
    </row>
    <row r="8" spans="1:34">
      <c r="A8" s="75"/>
      <c r="B8" s="75"/>
      <c r="C8" s="75"/>
      <c r="D8" s="75"/>
      <c r="E8" s="75"/>
      <c r="F8" s="75"/>
      <c r="G8" s="75"/>
      <c r="H8" s="75"/>
      <c r="I8" s="75"/>
      <c r="J8" s="75"/>
      <c r="K8" s="75"/>
      <c r="L8" s="75"/>
      <c r="M8" s="75"/>
      <c r="N8" s="75"/>
      <c r="O8" s="75"/>
      <c r="P8" s="75"/>
      <c r="Q8" s="75"/>
      <c r="R8" s="75"/>
      <c r="S8" s="75"/>
      <c r="T8" s="75"/>
      <c r="U8" s="75"/>
      <c r="W8" s="116"/>
      <c r="X8" s="406"/>
      <c r="Y8" s="406"/>
      <c r="Z8" s="406"/>
      <c r="AA8" s="406"/>
      <c r="AB8" s="406"/>
      <c r="AC8" s="406"/>
      <c r="AD8" s="406"/>
      <c r="AE8" s="406"/>
      <c r="AF8" s="406"/>
      <c r="AG8" s="406"/>
      <c r="AH8" s="112"/>
    </row>
    <row r="9" spans="1:34" ht="18" customHeight="1">
      <c r="A9" s="75"/>
      <c r="B9" s="384" t="s">
        <v>325</v>
      </c>
      <c r="C9" s="384"/>
      <c r="D9" s="384"/>
      <c r="E9" s="384"/>
      <c r="F9" s="384"/>
      <c r="G9" s="384"/>
      <c r="H9" s="384"/>
      <c r="I9" s="384"/>
      <c r="J9" s="384"/>
      <c r="K9" s="384"/>
      <c r="L9" s="384"/>
      <c r="M9" s="384"/>
      <c r="N9" s="384"/>
      <c r="O9" s="384"/>
      <c r="P9" s="384"/>
      <c r="Q9" s="384"/>
      <c r="R9" s="384"/>
      <c r="S9" s="384"/>
      <c r="T9" s="384"/>
      <c r="U9" s="75"/>
      <c r="W9" s="116" t="s">
        <v>210</v>
      </c>
      <c r="X9" s="406" t="s">
        <v>211</v>
      </c>
      <c r="Y9" s="406"/>
      <c r="Z9" s="406"/>
      <c r="AA9" s="406"/>
      <c r="AB9" s="406"/>
      <c r="AC9" s="406"/>
      <c r="AD9" s="406"/>
      <c r="AE9" s="406"/>
      <c r="AF9" s="406"/>
      <c r="AG9" s="406"/>
      <c r="AH9" s="112"/>
    </row>
    <row r="10" spans="1:34" ht="18" customHeight="1">
      <c r="A10" s="75"/>
      <c r="B10" s="384"/>
      <c r="C10" s="384"/>
      <c r="D10" s="384"/>
      <c r="E10" s="384"/>
      <c r="F10" s="384"/>
      <c r="G10" s="384"/>
      <c r="H10" s="384"/>
      <c r="I10" s="384"/>
      <c r="J10" s="384"/>
      <c r="K10" s="384"/>
      <c r="L10" s="384"/>
      <c r="M10" s="384"/>
      <c r="N10" s="384"/>
      <c r="O10" s="384"/>
      <c r="P10" s="384"/>
      <c r="Q10" s="384"/>
      <c r="R10" s="384"/>
      <c r="S10" s="384"/>
      <c r="T10" s="384"/>
      <c r="U10" s="75"/>
      <c r="W10" s="117"/>
      <c r="X10" s="406"/>
      <c r="Y10" s="406"/>
      <c r="Z10" s="406"/>
      <c r="AA10" s="406"/>
      <c r="AB10" s="406"/>
      <c r="AC10" s="406"/>
      <c r="AD10" s="406"/>
      <c r="AE10" s="406"/>
      <c r="AF10" s="406"/>
      <c r="AG10" s="406"/>
      <c r="AH10" s="112"/>
    </row>
    <row r="11" spans="1:34" ht="18" customHeight="1">
      <c r="B11" s="384"/>
      <c r="C11" s="384"/>
      <c r="D11" s="384"/>
      <c r="E11" s="384"/>
      <c r="F11" s="384"/>
      <c r="G11" s="384"/>
      <c r="H11" s="384"/>
      <c r="I11" s="384"/>
      <c r="J11" s="384"/>
      <c r="K11" s="384"/>
      <c r="L11" s="384"/>
      <c r="M11" s="384"/>
      <c r="N11" s="384"/>
      <c r="O11" s="384"/>
      <c r="P11" s="384"/>
      <c r="Q11" s="384"/>
      <c r="R11" s="384"/>
      <c r="S11" s="384"/>
      <c r="T11" s="384"/>
      <c r="W11" s="117"/>
      <c r="X11" s="118" t="s">
        <v>212</v>
      </c>
      <c r="Y11" s="406" t="s">
        <v>213</v>
      </c>
      <c r="Z11" s="406"/>
      <c r="AA11" s="406"/>
      <c r="AB11" s="406"/>
      <c r="AC11" s="406"/>
      <c r="AD11" s="406"/>
      <c r="AE11" s="406"/>
      <c r="AF11" s="406"/>
      <c r="AG11" s="406"/>
      <c r="AH11" s="112"/>
    </row>
    <row r="12" spans="1:34">
      <c r="B12" s="384"/>
      <c r="C12" s="384"/>
      <c r="D12" s="384"/>
      <c r="E12" s="384"/>
      <c r="F12" s="384"/>
      <c r="G12" s="384"/>
      <c r="H12" s="384"/>
      <c r="I12" s="384"/>
      <c r="J12" s="384"/>
      <c r="K12" s="384"/>
      <c r="L12" s="384"/>
      <c r="M12" s="384"/>
      <c r="N12" s="384"/>
      <c r="O12" s="384"/>
      <c r="P12" s="384"/>
      <c r="Q12" s="384"/>
      <c r="R12" s="384"/>
      <c r="S12" s="384"/>
      <c r="T12" s="384"/>
      <c r="W12" s="117"/>
      <c r="X12" s="119"/>
      <c r="Y12" s="406"/>
      <c r="Z12" s="406"/>
      <c r="AA12" s="406"/>
      <c r="AB12" s="406"/>
      <c r="AC12" s="406"/>
      <c r="AD12" s="406"/>
      <c r="AE12" s="406"/>
      <c r="AF12" s="406"/>
      <c r="AG12" s="406"/>
      <c r="AH12" s="112"/>
    </row>
    <row r="13" spans="1:34" ht="19.899999999999999" customHeight="1">
      <c r="B13" s="384"/>
      <c r="C13" s="384"/>
      <c r="D13" s="384"/>
      <c r="E13" s="384"/>
      <c r="F13" s="384"/>
      <c r="G13" s="384"/>
      <c r="H13" s="384"/>
      <c r="I13" s="384"/>
      <c r="J13" s="384"/>
      <c r="K13" s="384"/>
      <c r="L13" s="384"/>
      <c r="M13" s="384"/>
      <c r="N13" s="384"/>
      <c r="O13" s="384"/>
      <c r="P13" s="384"/>
      <c r="Q13" s="384"/>
      <c r="R13" s="384"/>
      <c r="S13" s="384"/>
      <c r="T13" s="384"/>
      <c r="W13" s="202"/>
      <c r="X13" s="118" t="s">
        <v>212</v>
      </c>
      <c r="Y13" s="201" t="s">
        <v>331</v>
      </c>
      <c r="Z13" s="201"/>
      <c r="AA13" s="201"/>
      <c r="AB13" s="201"/>
      <c r="AC13" s="201"/>
      <c r="AD13" s="201"/>
      <c r="AE13" s="201"/>
      <c r="AF13" s="201"/>
      <c r="AG13" s="201"/>
      <c r="AH13" s="108"/>
    </row>
    <row r="14" spans="1:34" ht="19.899999999999999" customHeight="1">
      <c r="B14" s="384"/>
      <c r="C14" s="384"/>
      <c r="D14" s="384"/>
      <c r="E14" s="384"/>
      <c r="F14" s="384"/>
      <c r="G14" s="384"/>
      <c r="H14" s="384"/>
      <c r="I14" s="384"/>
      <c r="J14" s="384"/>
      <c r="K14" s="384"/>
      <c r="L14" s="384"/>
      <c r="M14" s="384"/>
      <c r="N14" s="384"/>
      <c r="O14" s="384"/>
      <c r="P14" s="384"/>
      <c r="Q14" s="384"/>
      <c r="R14" s="384"/>
      <c r="S14" s="384"/>
      <c r="T14" s="384"/>
      <c r="W14" s="116" t="s">
        <v>210</v>
      </c>
      <c r="X14" s="120" t="s">
        <v>214</v>
      </c>
      <c r="Y14" s="107"/>
      <c r="Z14" s="107"/>
      <c r="AA14" s="107"/>
      <c r="AB14" s="107"/>
      <c r="AC14" s="107"/>
      <c r="AD14" s="107"/>
      <c r="AE14" s="107"/>
      <c r="AF14" s="107"/>
      <c r="AG14" s="107"/>
      <c r="AH14" s="108"/>
    </row>
    <row r="15" spans="1:34" ht="20.25" thickBot="1">
      <c r="B15" s="104"/>
      <c r="C15" s="104"/>
      <c r="D15" s="104"/>
      <c r="E15" s="104"/>
      <c r="F15" s="104"/>
      <c r="G15" s="104"/>
      <c r="H15" s="104"/>
      <c r="I15" s="104"/>
      <c r="J15" s="104"/>
      <c r="K15" s="104"/>
      <c r="L15" s="104"/>
      <c r="M15" s="104"/>
      <c r="N15" s="104"/>
      <c r="O15" s="104"/>
      <c r="P15" s="104"/>
      <c r="Q15" s="104"/>
      <c r="R15" s="104"/>
      <c r="S15" s="104"/>
      <c r="T15" s="104"/>
      <c r="W15" s="113"/>
      <c r="X15" s="114"/>
      <c r="Y15" s="114"/>
      <c r="Z15" s="114"/>
      <c r="AA15" s="114"/>
      <c r="AB15" s="114"/>
      <c r="AC15" s="114"/>
      <c r="AD15" s="114"/>
      <c r="AE15" s="114"/>
      <c r="AF15" s="114"/>
      <c r="AG15" s="114"/>
      <c r="AH15" s="115"/>
    </row>
    <row r="16" spans="1:34" ht="20.25" thickTop="1">
      <c r="B16" s="407" t="s">
        <v>107</v>
      </c>
      <c r="C16" s="407"/>
      <c r="D16" s="407"/>
      <c r="E16" s="407"/>
      <c r="F16" s="407"/>
      <c r="G16" s="407"/>
      <c r="H16" s="407"/>
      <c r="I16" s="407"/>
      <c r="J16" s="407"/>
      <c r="K16" s="407"/>
      <c r="L16" s="407"/>
      <c r="M16" s="407"/>
      <c r="N16" s="407"/>
      <c r="O16" s="407"/>
      <c r="P16" s="407"/>
      <c r="Q16" s="407"/>
      <c r="R16" s="407"/>
      <c r="S16" s="407"/>
      <c r="T16" s="407"/>
      <c r="W16" s="106"/>
      <c r="X16" s="106"/>
      <c r="Y16" s="106"/>
      <c r="Z16" s="106"/>
      <c r="AA16" s="106"/>
      <c r="AB16" s="106"/>
      <c r="AC16" s="106"/>
      <c r="AD16" s="106"/>
      <c r="AE16" s="106"/>
      <c r="AF16" s="106"/>
      <c r="AG16" s="106"/>
    </row>
    <row r="17" spans="2:33" ht="19.5">
      <c r="B17" s="104"/>
      <c r="C17" s="104"/>
      <c r="D17" s="104"/>
      <c r="E17" s="104"/>
      <c r="F17" s="104"/>
      <c r="G17" s="104"/>
      <c r="H17" s="104"/>
      <c r="I17" s="104"/>
      <c r="J17" s="104"/>
      <c r="K17" s="104"/>
      <c r="L17" s="104"/>
      <c r="M17" s="104"/>
      <c r="N17" s="104"/>
      <c r="O17" s="104"/>
      <c r="P17" s="104"/>
      <c r="Q17" s="104"/>
      <c r="R17" s="104"/>
      <c r="S17" s="104"/>
      <c r="T17" s="104"/>
      <c r="W17" s="106"/>
      <c r="X17" s="106"/>
      <c r="Y17" s="106"/>
      <c r="Z17" s="106"/>
      <c r="AA17" s="106"/>
      <c r="AB17" s="106"/>
      <c r="AC17" s="106"/>
      <c r="AD17" s="106"/>
      <c r="AE17" s="106"/>
      <c r="AF17" s="106"/>
      <c r="AG17" s="106"/>
    </row>
    <row r="18" spans="2:33" ht="30.6" customHeight="1">
      <c r="B18" s="123" t="s">
        <v>208</v>
      </c>
      <c r="C18" s="123"/>
      <c r="D18" s="123"/>
      <c r="E18" s="123"/>
      <c r="F18" s="123"/>
      <c r="G18" s="123"/>
      <c r="H18" s="123"/>
      <c r="J18" s="124"/>
      <c r="K18" s="124"/>
      <c r="L18" s="124"/>
      <c r="N18" s="123"/>
      <c r="O18" s="123"/>
      <c r="P18" s="123"/>
      <c r="Q18" s="123"/>
      <c r="R18" s="123"/>
      <c r="S18" s="123"/>
      <c r="T18" s="123"/>
      <c r="W18" s="106"/>
      <c r="X18" s="106"/>
      <c r="Y18" s="106"/>
      <c r="Z18" s="106"/>
      <c r="AA18" s="106"/>
      <c r="AB18" s="106"/>
      <c r="AC18" s="106"/>
      <c r="AD18" s="106"/>
      <c r="AE18" s="106"/>
      <c r="AF18" s="106"/>
      <c r="AG18" s="106"/>
    </row>
    <row r="19" spans="2:33" ht="19.5">
      <c r="B19" s="104"/>
      <c r="C19" s="385"/>
      <c r="D19" s="386"/>
      <c r="E19" s="386"/>
      <c r="F19" s="386"/>
      <c r="G19" s="386"/>
      <c r="H19" s="386"/>
      <c r="I19" s="386"/>
      <c r="J19" s="386"/>
      <c r="K19" s="386"/>
      <c r="L19" s="386"/>
      <c r="M19" s="386"/>
      <c r="N19" s="386"/>
      <c r="O19" s="386"/>
      <c r="P19" s="386"/>
      <c r="Q19" s="386"/>
      <c r="R19" s="386"/>
      <c r="S19" s="386"/>
      <c r="T19" s="387"/>
    </row>
    <row r="20" spans="2:33" ht="19.5">
      <c r="B20" s="104"/>
      <c r="C20" s="388"/>
      <c r="D20" s="389"/>
      <c r="E20" s="389"/>
      <c r="F20" s="389"/>
      <c r="G20" s="389"/>
      <c r="H20" s="389"/>
      <c r="I20" s="389"/>
      <c r="J20" s="389"/>
      <c r="K20" s="389"/>
      <c r="L20" s="389"/>
      <c r="M20" s="389"/>
      <c r="N20" s="389"/>
      <c r="O20" s="389"/>
      <c r="P20" s="389"/>
      <c r="Q20" s="389"/>
      <c r="R20" s="389"/>
      <c r="S20" s="389"/>
      <c r="T20" s="390"/>
    </row>
    <row r="21" spans="2:33" ht="19.5">
      <c r="B21" s="43"/>
      <c r="C21" s="43"/>
      <c r="D21" s="43"/>
      <c r="E21" s="43"/>
      <c r="F21" s="43"/>
      <c r="G21" s="43"/>
      <c r="H21" s="43"/>
      <c r="I21" s="43"/>
      <c r="J21" s="43"/>
      <c r="K21" s="43"/>
      <c r="L21" s="43"/>
      <c r="M21" s="43"/>
      <c r="N21" s="43"/>
      <c r="O21" s="43"/>
      <c r="P21" s="43"/>
      <c r="Q21" s="43"/>
      <c r="R21" s="43"/>
      <c r="S21" s="43"/>
      <c r="T21" s="43"/>
    </row>
    <row r="22" spans="2:33" ht="19.5">
      <c r="B22" s="123" t="s">
        <v>207</v>
      </c>
      <c r="C22" s="43"/>
      <c r="D22" s="43"/>
      <c r="E22" s="43"/>
      <c r="F22" s="43"/>
      <c r="G22" s="43"/>
      <c r="H22" s="43"/>
      <c r="I22" s="43"/>
      <c r="J22" s="43"/>
      <c r="K22" s="43"/>
      <c r="L22" s="43"/>
      <c r="M22" s="43"/>
      <c r="N22" s="43"/>
      <c r="O22" s="43"/>
      <c r="P22" s="43"/>
      <c r="Q22" s="43"/>
      <c r="R22" s="43"/>
      <c r="S22" s="43"/>
      <c r="T22" s="43"/>
    </row>
    <row r="23" spans="2:33" ht="19.5">
      <c r="B23" s="43"/>
      <c r="C23" s="391"/>
      <c r="D23" s="392"/>
      <c r="E23" s="392"/>
      <c r="F23" s="392"/>
      <c r="G23" s="392"/>
      <c r="H23" s="393"/>
      <c r="I23" s="43"/>
      <c r="J23" s="43"/>
      <c r="K23" s="43"/>
      <c r="L23" s="43"/>
      <c r="M23" s="43"/>
      <c r="N23" s="43"/>
      <c r="O23" s="43"/>
      <c r="P23" s="43"/>
      <c r="Q23" s="43"/>
      <c r="R23" s="43"/>
      <c r="S23" s="43"/>
      <c r="T23" s="43"/>
    </row>
    <row r="24" spans="2:33" ht="19.5">
      <c r="B24" s="43"/>
      <c r="C24" s="394"/>
      <c r="D24" s="395"/>
      <c r="E24" s="395"/>
      <c r="F24" s="395"/>
      <c r="G24" s="395"/>
      <c r="H24" s="396"/>
      <c r="I24" s="43" t="s">
        <v>227</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23" t="s">
        <v>209</v>
      </c>
      <c r="C26" s="43"/>
      <c r="D26" s="43"/>
      <c r="E26" s="43"/>
      <c r="F26" s="43"/>
      <c r="G26" s="43"/>
      <c r="H26" s="43"/>
      <c r="I26" s="43"/>
      <c r="J26" s="43"/>
      <c r="K26" s="43"/>
      <c r="L26" s="43"/>
      <c r="M26" s="43"/>
      <c r="N26" s="43"/>
      <c r="O26" s="43"/>
      <c r="P26" s="43"/>
      <c r="Q26" s="43"/>
      <c r="R26" s="43"/>
      <c r="S26" s="43"/>
      <c r="T26" s="43"/>
    </row>
    <row r="27" spans="2:33" ht="19.5">
      <c r="B27" s="43"/>
      <c r="C27" s="397"/>
      <c r="D27" s="398"/>
      <c r="E27" s="398"/>
      <c r="F27" s="398"/>
      <c r="G27" s="398"/>
      <c r="H27" s="398"/>
      <c r="I27" s="398"/>
      <c r="J27" s="398"/>
      <c r="K27" s="398"/>
      <c r="L27" s="398"/>
      <c r="M27" s="398"/>
      <c r="N27" s="398"/>
      <c r="O27" s="398"/>
      <c r="P27" s="398"/>
      <c r="Q27" s="398"/>
      <c r="R27" s="398"/>
      <c r="S27" s="398"/>
      <c r="T27" s="399"/>
    </row>
    <row r="28" spans="2:33">
      <c r="C28" s="400"/>
      <c r="D28" s="401"/>
      <c r="E28" s="401"/>
      <c r="F28" s="401"/>
      <c r="G28" s="401"/>
      <c r="H28" s="401"/>
      <c r="I28" s="401"/>
      <c r="J28" s="401"/>
      <c r="K28" s="401"/>
      <c r="L28" s="401"/>
      <c r="M28" s="401"/>
      <c r="N28" s="401"/>
      <c r="O28" s="401"/>
      <c r="P28" s="401"/>
      <c r="Q28" s="401"/>
      <c r="R28" s="401"/>
      <c r="S28" s="401"/>
      <c r="T28" s="402"/>
    </row>
    <row r="29" spans="2:33">
      <c r="C29" s="400"/>
      <c r="D29" s="401"/>
      <c r="E29" s="401"/>
      <c r="F29" s="401"/>
      <c r="G29" s="401"/>
      <c r="H29" s="401"/>
      <c r="I29" s="401"/>
      <c r="J29" s="401"/>
      <c r="K29" s="401"/>
      <c r="L29" s="401"/>
      <c r="M29" s="401"/>
      <c r="N29" s="401"/>
      <c r="O29" s="401"/>
      <c r="P29" s="401"/>
      <c r="Q29" s="401"/>
      <c r="R29" s="401"/>
      <c r="S29" s="401"/>
      <c r="T29" s="402"/>
    </row>
    <row r="30" spans="2:33">
      <c r="C30" s="400"/>
      <c r="D30" s="401"/>
      <c r="E30" s="401"/>
      <c r="F30" s="401"/>
      <c r="G30" s="401"/>
      <c r="H30" s="401"/>
      <c r="I30" s="401"/>
      <c r="J30" s="401"/>
      <c r="K30" s="401"/>
      <c r="L30" s="401"/>
      <c r="M30" s="401"/>
      <c r="N30" s="401"/>
      <c r="O30" s="401"/>
      <c r="P30" s="401"/>
      <c r="Q30" s="401"/>
      <c r="R30" s="401"/>
      <c r="S30" s="401"/>
      <c r="T30" s="402"/>
    </row>
    <row r="31" spans="2:33">
      <c r="C31" s="400"/>
      <c r="D31" s="401"/>
      <c r="E31" s="401"/>
      <c r="F31" s="401"/>
      <c r="G31" s="401"/>
      <c r="H31" s="401"/>
      <c r="I31" s="401"/>
      <c r="J31" s="401"/>
      <c r="K31" s="401"/>
      <c r="L31" s="401"/>
      <c r="M31" s="401"/>
      <c r="N31" s="401"/>
      <c r="O31" s="401"/>
      <c r="P31" s="401"/>
      <c r="Q31" s="401"/>
      <c r="R31" s="401"/>
      <c r="S31" s="401"/>
      <c r="T31" s="402"/>
    </row>
    <row r="32" spans="2:33">
      <c r="C32" s="400"/>
      <c r="D32" s="401"/>
      <c r="E32" s="401"/>
      <c r="F32" s="401"/>
      <c r="G32" s="401"/>
      <c r="H32" s="401"/>
      <c r="I32" s="401"/>
      <c r="J32" s="401"/>
      <c r="K32" s="401"/>
      <c r="L32" s="401"/>
      <c r="M32" s="401"/>
      <c r="N32" s="401"/>
      <c r="O32" s="401"/>
      <c r="P32" s="401"/>
      <c r="Q32" s="401"/>
      <c r="R32" s="401"/>
      <c r="S32" s="401"/>
      <c r="T32" s="402"/>
    </row>
    <row r="33" spans="3:20">
      <c r="C33" s="400"/>
      <c r="D33" s="401"/>
      <c r="E33" s="401"/>
      <c r="F33" s="401"/>
      <c r="G33" s="401"/>
      <c r="H33" s="401"/>
      <c r="I33" s="401"/>
      <c r="J33" s="401"/>
      <c r="K33" s="401"/>
      <c r="L33" s="401"/>
      <c r="M33" s="401"/>
      <c r="N33" s="401"/>
      <c r="O33" s="401"/>
      <c r="P33" s="401"/>
      <c r="Q33" s="401"/>
      <c r="R33" s="401"/>
      <c r="S33" s="401"/>
      <c r="T33" s="402"/>
    </row>
    <row r="34" spans="3:20">
      <c r="C34" s="400"/>
      <c r="D34" s="401"/>
      <c r="E34" s="401"/>
      <c r="F34" s="401"/>
      <c r="G34" s="401"/>
      <c r="H34" s="401"/>
      <c r="I34" s="401"/>
      <c r="J34" s="401"/>
      <c r="K34" s="401"/>
      <c r="L34" s="401"/>
      <c r="M34" s="401"/>
      <c r="N34" s="401"/>
      <c r="O34" s="401"/>
      <c r="P34" s="401"/>
      <c r="Q34" s="401"/>
      <c r="R34" s="401"/>
      <c r="S34" s="401"/>
      <c r="T34" s="402"/>
    </row>
    <row r="35" spans="3:20">
      <c r="C35" s="403"/>
      <c r="D35" s="404"/>
      <c r="E35" s="404"/>
      <c r="F35" s="404"/>
      <c r="G35" s="404"/>
      <c r="H35" s="404"/>
      <c r="I35" s="404"/>
      <c r="J35" s="404"/>
      <c r="K35" s="404"/>
      <c r="L35" s="404"/>
      <c r="M35" s="404"/>
      <c r="N35" s="404"/>
      <c r="O35" s="404"/>
      <c r="P35" s="404"/>
      <c r="Q35" s="404"/>
      <c r="R35" s="404"/>
      <c r="S35" s="404"/>
      <c r="T35" s="405"/>
    </row>
  </sheetData>
  <sheetProtection algorithmName="SHA-512" hashValue="U5OZDVXN8IduFDy3BDm+m5K4WjuAnnedFFUBVYDvRSGao8USf45kjfYb91RW+nvFSMboG4Y85Xxuw0T1F4ztKg==" saltValue="SC3utz0ph1wD1Br57UuU9A==" spinCount="100000" sheet="1" formatRows="0" selectLockedCells="1"/>
  <mergeCells count="10">
    <mergeCell ref="X7:AG8"/>
    <mergeCell ref="X9:AG10"/>
    <mergeCell ref="Y11:AG12"/>
    <mergeCell ref="B16:T16"/>
    <mergeCell ref="B9:T14"/>
    <mergeCell ref="A3:U3"/>
    <mergeCell ref="L6:T6"/>
    <mergeCell ref="C19:T20"/>
    <mergeCell ref="C23:H24"/>
    <mergeCell ref="C27:T35"/>
  </mergeCells>
  <phoneticPr fontId="3"/>
  <pageMargins left="0.7" right="0.4"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31" zoomScaleNormal="100" zoomScaleSheetLayoutView="100" workbookViewId="0">
      <selection activeCell="I27" sqref="I27:N27"/>
    </sheetView>
  </sheetViews>
  <sheetFormatPr defaultColWidth="3.375" defaultRowHeight="19.5"/>
  <cols>
    <col min="1" max="16384" width="3.375" style="65"/>
  </cols>
  <sheetData>
    <row r="1" spans="1:24">
      <c r="A1" s="64" t="s">
        <v>38</v>
      </c>
    </row>
    <row r="2" spans="1:24" ht="19.899999999999999" customHeight="1">
      <c r="Q2" s="266"/>
      <c r="R2" s="266"/>
      <c r="S2" s="266"/>
      <c r="T2" s="266"/>
      <c r="U2" s="266"/>
      <c r="V2" s="266"/>
      <c r="W2" s="266"/>
      <c r="X2" s="66" t="s">
        <v>60</v>
      </c>
    </row>
    <row r="3" spans="1:24">
      <c r="Q3" s="267" t="s">
        <v>109</v>
      </c>
      <c r="R3" s="266"/>
      <c r="S3" s="266"/>
      <c r="T3" s="266"/>
      <c r="U3" s="266"/>
      <c r="V3" s="266"/>
      <c r="W3" s="266"/>
      <c r="X3" s="66" t="s">
        <v>52</v>
      </c>
    </row>
    <row r="6" spans="1:24">
      <c r="B6" s="65" t="s">
        <v>29</v>
      </c>
    </row>
    <row r="8" spans="1:24">
      <c r="L8" s="65" t="s">
        <v>83</v>
      </c>
      <c r="X8" s="42"/>
    </row>
    <row r="9" spans="1:24">
      <c r="L9" s="65" t="s">
        <v>84</v>
      </c>
      <c r="M9" s="67"/>
      <c r="N9" s="67"/>
      <c r="O9" s="68"/>
      <c r="P9" s="68"/>
      <c r="Q9" s="68"/>
      <c r="R9" s="68"/>
      <c r="S9" s="68"/>
      <c r="T9" s="68"/>
      <c r="U9" s="68"/>
      <c r="V9" s="68"/>
      <c r="W9" s="68"/>
      <c r="X9" s="42"/>
    </row>
    <row r="10" spans="1:24">
      <c r="M10" s="264" t="str">
        <f>IF(基本情報!E5="","",基本情報!E5)</f>
        <v/>
      </c>
      <c r="N10" s="264"/>
      <c r="O10" s="264"/>
      <c r="P10" s="264"/>
      <c r="Q10" s="264"/>
      <c r="R10" s="264"/>
      <c r="S10" s="264"/>
      <c r="T10" s="264"/>
      <c r="U10" s="264"/>
      <c r="V10" s="264"/>
      <c r="W10" s="264"/>
      <c r="X10" s="42"/>
    </row>
    <row r="11" spans="1:24">
      <c r="L11" s="65" t="s">
        <v>85</v>
      </c>
      <c r="M11" s="67"/>
      <c r="N11" s="67"/>
      <c r="O11" s="68"/>
      <c r="P11" s="68"/>
      <c r="Q11" s="68"/>
      <c r="R11" s="68"/>
      <c r="S11" s="68"/>
      <c r="T11" s="68"/>
      <c r="U11" s="68"/>
      <c r="V11" s="68"/>
      <c r="W11" s="68"/>
    </row>
    <row r="12" spans="1:24">
      <c r="M12" s="264" t="str">
        <f>IF(基本情報!E6="","",基本情報!E6)</f>
        <v/>
      </c>
      <c r="N12" s="264"/>
      <c r="O12" s="264"/>
      <c r="P12" s="264"/>
      <c r="Q12" s="264"/>
      <c r="R12" s="264"/>
      <c r="S12" s="264"/>
      <c r="T12" s="264"/>
      <c r="U12" s="264"/>
      <c r="V12" s="264"/>
      <c r="W12" s="264"/>
      <c r="X12" s="66"/>
    </row>
    <row r="13" spans="1:24">
      <c r="M13" s="263">
        <f>基本情報!E7</f>
        <v>0</v>
      </c>
      <c r="N13" s="411"/>
      <c r="O13" s="411"/>
      <c r="P13" s="411"/>
      <c r="Q13" s="411"/>
      <c r="R13" s="411"/>
      <c r="S13" s="411"/>
      <c r="T13" s="411"/>
      <c r="U13" s="411"/>
      <c r="V13" s="411"/>
      <c r="W13" s="411"/>
      <c r="X13" s="66"/>
    </row>
    <row r="14" spans="1:24" ht="13.9" customHeight="1"/>
    <row r="15" spans="1:24" ht="13.9" customHeight="1"/>
    <row r="16" spans="1:24">
      <c r="A16" s="268" t="s">
        <v>39</v>
      </c>
      <c r="B16" s="268"/>
      <c r="C16" s="268"/>
      <c r="D16" s="268"/>
      <c r="E16" s="268"/>
      <c r="F16" s="268"/>
      <c r="G16" s="268"/>
      <c r="H16" s="268"/>
      <c r="I16" s="268"/>
      <c r="J16" s="268"/>
      <c r="K16" s="268"/>
      <c r="L16" s="268"/>
      <c r="M16" s="268"/>
      <c r="N16" s="268"/>
      <c r="O16" s="268"/>
      <c r="P16" s="268"/>
      <c r="Q16" s="268"/>
      <c r="R16" s="268"/>
      <c r="S16" s="268"/>
      <c r="T16" s="268"/>
      <c r="U16" s="268"/>
      <c r="V16" s="268"/>
      <c r="W16" s="268"/>
    </row>
    <row r="17" spans="1:24" ht="14.45" customHeight="1"/>
    <row r="18" spans="1:24" ht="14.45" customHeight="1"/>
    <row r="19" spans="1:24">
      <c r="B19" s="65" t="s">
        <v>40</v>
      </c>
    </row>
    <row r="20" spans="1:24" ht="13.9" customHeight="1"/>
    <row r="21" spans="1:24">
      <c r="A21" s="65" t="s">
        <v>33</v>
      </c>
      <c r="I21" s="65" t="s">
        <v>321</v>
      </c>
    </row>
    <row r="22" spans="1:24">
      <c r="I22" s="65" t="s">
        <v>215</v>
      </c>
    </row>
    <row r="23" spans="1:24" ht="15" customHeight="1"/>
    <row r="24" spans="1:24">
      <c r="A24" s="65" t="s">
        <v>86</v>
      </c>
      <c r="I24" s="263">
        <f>基本情報!E8</f>
        <v>0</v>
      </c>
      <c r="J24" s="264"/>
      <c r="K24" s="264"/>
      <c r="L24" s="264"/>
      <c r="M24" s="264"/>
      <c r="N24" s="264"/>
      <c r="O24" s="264"/>
      <c r="P24" s="264"/>
      <c r="Q24" s="264"/>
      <c r="R24" s="264"/>
      <c r="S24" s="264"/>
      <c r="T24" s="264"/>
      <c r="U24" s="264"/>
    </row>
    <row r="25" spans="1:24">
      <c r="H25" s="65" t="s">
        <v>88</v>
      </c>
      <c r="I25" s="263">
        <f>基本情報!E9</f>
        <v>0</v>
      </c>
      <c r="J25" s="265"/>
      <c r="K25" s="265"/>
      <c r="L25" s="265"/>
      <c r="M25" s="265"/>
      <c r="N25" s="265"/>
      <c r="O25" s="265"/>
      <c r="P25" s="265"/>
      <c r="Q25" s="265"/>
      <c r="R25" s="265"/>
      <c r="S25" s="265"/>
      <c r="T25" s="265"/>
      <c r="U25" s="265"/>
      <c r="V25" s="65" t="s">
        <v>89</v>
      </c>
    </row>
    <row r="26" spans="1:24" ht="15" customHeight="1"/>
    <row r="27" spans="1:24">
      <c r="A27" s="65" t="s">
        <v>111</v>
      </c>
      <c r="H27" s="65" t="s">
        <v>34</v>
      </c>
      <c r="I27" s="410"/>
      <c r="J27" s="410"/>
      <c r="K27" s="410"/>
      <c r="L27" s="410"/>
      <c r="M27" s="410"/>
      <c r="N27" s="410"/>
      <c r="O27" s="65" t="s">
        <v>35</v>
      </c>
      <c r="X27" s="65" t="s">
        <v>110</v>
      </c>
    </row>
    <row r="28" spans="1:24">
      <c r="A28" s="65" t="s">
        <v>41</v>
      </c>
      <c r="H28" s="65" t="s">
        <v>34</v>
      </c>
      <c r="I28" s="409">
        <f>I29-I27</f>
        <v>0</v>
      </c>
      <c r="J28" s="409"/>
      <c r="K28" s="409"/>
      <c r="L28" s="409"/>
      <c r="M28" s="409"/>
      <c r="N28" s="409"/>
      <c r="O28" s="65" t="s">
        <v>35</v>
      </c>
    </row>
    <row r="29" spans="1:24">
      <c r="A29" s="65" t="s">
        <v>42</v>
      </c>
      <c r="H29" s="65" t="s">
        <v>34</v>
      </c>
      <c r="I29" s="409">
        <f>'別紙2-1（変更）'!I15</f>
        <v>0</v>
      </c>
      <c r="J29" s="409"/>
      <c r="K29" s="409"/>
      <c r="L29" s="409"/>
      <c r="M29" s="409"/>
      <c r="N29" s="409"/>
      <c r="O29" s="65" t="s">
        <v>35</v>
      </c>
    </row>
    <row r="30" spans="1:24" ht="15" customHeight="1"/>
    <row r="31" spans="1:24">
      <c r="A31" s="65" t="s">
        <v>112</v>
      </c>
      <c r="H31" s="408"/>
      <c r="I31" s="408"/>
      <c r="J31" s="408"/>
      <c r="K31" s="408"/>
      <c r="L31" s="408"/>
      <c r="M31" s="408"/>
      <c r="N31" s="408"/>
      <c r="O31" s="408"/>
      <c r="P31" s="408"/>
      <c r="Q31" s="408"/>
      <c r="R31" s="408"/>
      <c r="S31" s="408"/>
      <c r="T31" s="408"/>
      <c r="U31" s="408"/>
      <c r="V31" s="408"/>
    </row>
    <row r="32" spans="1:24">
      <c r="H32" s="408"/>
      <c r="I32" s="408"/>
      <c r="J32" s="408"/>
      <c r="K32" s="408"/>
      <c r="L32" s="408"/>
      <c r="M32" s="408"/>
      <c r="N32" s="408"/>
      <c r="O32" s="408"/>
      <c r="P32" s="408"/>
      <c r="Q32" s="408"/>
      <c r="R32" s="408"/>
      <c r="S32" s="408"/>
      <c r="T32" s="408"/>
      <c r="U32" s="408"/>
      <c r="V32" s="408"/>
    </row>
    <row r="33" spans="1:22">
      <c r="H33" s="408"/>
      <c r="I33" s="408"/>
      <c r="J33" s="408"/>
      <c r="K33" s="408"/>
      <c r="L33" s="408"/>
      <c r="M33" s="408"/>
      <c r="N33" s="408"/>
      <c r="O33" s="408"/>
      <c r="P33" s="408"/>
      <c r="Q33" s="408"/>
      <c r="R33" s="408"/>
      <c r="S33" s="408"/>
      <c r="T33" s="408"/>
      <c r="U33" s="408"/>
      <c r="V33" s="408"/>
    </row>
    <row r="34" spans="1:22">
      <c r="H34" s="408"/>
      <c r="I34" s="408"/>
      <c r="J34" s="408"/>
      <c r="K34" s="408"/>
      <c r="L34" s="408"/>
      <c r="M34" s="408"/>
      <c r="N34" s="408"/>
      <c r="O34" s="408"/>
      <c r="P34" s="408"/>
      <c r="Q34" s="408"/>
      <c r="R34" s="408"/>
      <c r="S34" s="408"/>
      <c r="T34" s="408"/>
      <c r="U34" s="408"/>
      <c r="V34" s="408"/>
    </row>
    <row r="35" spans="1:22">
      <c r="H35" s="408"/>
      <c r="I35" s="408"/>
      <c r="J35" s="408"/>
      <c r="K35" s="408"/>
      <c r="L35" s="408"/>
      <c r="M35" s="408"/>
      <c r="N35" s="408"/>
      <c r="O35" s="408"/>
      <c r="P35" s="408"/>
      <c r="Q35" s="408"/>
      <c r="R35" s="408"/>
      <c r="S35" s="408"/>
      <c r="T35" s="408"/>
      <c r="U35" s="408"/>
      <c r="V35" s="408"/>
    </row>
    <row r="36" spans="1:22" ht="15" customHeight="1"/>
    <row r="37" spans="1:22">
      <c r="A37" s="65" t="s">
        <v>113</v>
      </c>
      <c r="H37" s="65" t="s">
        <v>37</v>
      </c>
    </row>
    <row r="39" spans="1:22">
      <c r="A39" s="198" t="s">
        <v>8</v>
      </c>
      <c r="B39" s="198"/>
      <c r="C39" s="198" t="s">
        <v>312</v>
      </c>
      <c r="D39" s="198"/>
      <c r="E39" s="198"/>
    </row>
  </sheetData>
  <sheetProtection algorithmName="SHA-512" hashValue="VqAzIx5i1oHMXh42fABPwDUN3RgSE/i892/6sApX6iYwSBqQqq8rCwsrjzRdS1yHxK5v7o0nUBH/GbL0Gp1Y/Q==" saltValue="EdBszYGR96lRIGMVxV0mfA=="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3"/>
  <pageMargins left="0.7" right="0.7" top="0.75" bottom="0.52"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17"/>
  <sheetViews>
    <sheetView showGridLines="0" view="pageBreakPreview" zoomScale="70" zoomScaleNormal="100" zoomScaleSheetLayoutView="70" workbookViewId="0">
      <selection activeCell="E5" sqref="E5:J5"/>
    </sheetView>
  </sheetViews>
  <sheetFormatPr defaultColWidth="8.75" defaultRowHeight="18.75"/>
  <cols>
    <col min="1" max="1" width="2.375" style="6" customWidth="1"/>
    <col min="2" max="2" width="38.75" style="6" bestFit="1" customWidth="1"/>
    <col min="3" max="10" width="13.625" style="6" customWidth="1"/>
    <col min="11" max="12" width="8.75" style="6"/>
    <col min="13" max="13" width="0" style="6" hidden="1" customWidth="1"/>
    <col min="14" max="14" width="10.5" style="6" hidden="1" customWidth="1"/>
    <col min="15" max="15" width="15.375" style="6" hidden="1" customWidth="1"/>
    <col min="16" max="16384" width="8.75" style="6"/>
  </cols>
  <sheetData>
    <row r="1" spans="2:15" ht="24" customHeight="1">
      <c r="B1" s="6" t="s">
        <v>192</v>
      </c>
      <c r="K1" s="193" t="s">
        <v>306</v>
      </c>
    </row>
    <row r="2" spans="2:15" ht="25.15" customHeight="1">
      <c r="B2" s="270" t="s">
        <v>326</v>
      </c>
      <c r="C2" s="270"/>
      <c r="D2" s="270"/>
      <c r="E2" s="270"/>
      <c r="F2" s="270"/>
      <c r="G2" s="270"/>
      <c r="H2" s="270"/>
      <c r="I2" s="270"/>
      <c r="J2" s="270"/>
      <c r="K2" s="270"/>
    </row>
    <row r="3" spans="2:15" ht="15.6" customHeight="1">
      <c r="B3" s="101"/>
    </row>
    <row r="4" spans="2:15" ht="27" customHeight="1">
      <c r="G4" s="46" t="s">
        <v>90</v>
      </c>
      <c r="H4" s="271">
        <f>基本情報!E8</f>
        <v>0</v>
      </c>
      <c r="I4" s="272"/>
      <c r="J4" s="272"/>
      <c r="K4" s="272"/>
    </row>
    <row r="5" spans="2:15" ht="33" customHeight="1" thickBot="1">
      <c r="K5" s="44" t="s">
        <v>18</v>
      </c>
    </row>
    <row r="6" spans="2:15" ht="56.25">
      <c r="B6" s="273" t="s">
        <v>25</v>
      </c>
      <c r="C6" s="47" t="s">
        <v>0</v>
      </c>
      <c r="D6" s="48" t="s">
        <v>1</v>
      </c>
      <c r="E6" s="47" t="s">
        <v>2</v>
      </c>
      <c r="F6" s="48" t="s">
        <v>3</v>
      </c>
      <c r="G6" s="47" t="s">
        <v>4</v>
      </c>
      <c r="H6" s="48" t="s">
        <v>5</v>
      </c>
      <c r="I6" s="48" t="s">
        <v>6</v>
      </c>
      <c r="J6" s="48" t="s">
        <v>7</v>
      </c>
      <c r="K6" s="50" t="s">
        <v>8</v>
      </c>
    </row>
    <row r="7" spans="2:15" ht="39.950000000000003" customHeight="1" thickBot="1">
      <c r="B7" s="274"/>
      <c r="C7" s="51" t="s">
        <v>9</v>
      </c>
      <c r="D7" s="51" t="s">
        <v>10</v>
      </c>
      <c r="E7" s="51" t="s">
        <v>17</v>
      </c>
      <c r="F7" s="51" t="s">
        <v>11</v>
      </c>
      <c r="G7" s="52" t="s">
        <v>12</v>
      </c>
      <c r="H7" s="52" t="s">
        <v>13</v>
      </c>
      <c r="I7" s="52" t="s">
        <v>14</v>
      </c>
      <c r="J7" s="52" t="s">
        <v>15</v>
      </c>
      <c r="K7" s="78"/>
      <c r="N7" s="6" t="s">
        <v>78</v>
      </c>
      <c r="O7" s="6" t="s">
        <v>346</v>
      </c>
    </row>
    <row r="8" spans="2:15" ht="39.950000000000003" customHeight="1">
      <c r="B8" s="54" t="s">
        <v>183</v>
      </c>
      <c r="C8" s="208">
        <f>'別紙2-2（変更）'!H9</f>
        <v>0</v>
      </c>
      <c r="D8" s="209">
        <v>0</v>
      </c>
      <c r="E8" s="208">
        <f>C8-D8</f>
        <v>0</v>
      </c>
      <c r="F8" s="208">
        <f>E8</f>
        <v>0</v>
      </c>
      <c r="G8" s="208">
        <f>N8*'別紙2-2（変更）'!M9</f>
        <v>0</v>
      </c>
      <c r="H8" s="210">
        <f>MIN(E8,F8,G8)</f>
        <v>0</v>
      </c>
      <c r="I8" s="57"/>
      <c r="J8" s="57"/>
      <c r="K8" s="79"/>
      <c r="N8" s="58">
        <v>133000</v>
      </c>
      <c r="O8" s="87">
        <f>'別紙2-2（変更）附表（購入予定物品一覧）'!J6</f>
        <v>0</v>
      </c>
    </row>
    <row r="9" spans="2:15" ht="39.950000000000003" customHeight="1">
      <c r="B9" s="59" t="s">
        <v>179</v>
      </c>
      <c r="C9" s="208">
        <f>'別紙2-2（変更）'!H10</f>
        <v>0</v>
      </c>
      <c r="D9" s="209">
        <v>0</v>
      </c>
      <c r="E9" s="208">
        <f t="shared" ref="E9:E14" si="0">C9-D9</f>
        <v>0</v>
      </c>
      <c r="F9" s="208">
        <f t="shared" ref="F9:F14" si="1">E9</f>
        <v>0</v>
      </c>
      <c r="G9" s="208">
        <f>N9*'別紙2-2（変更）'!M10</f>
        <v>0</v>
      </c>
      <c r="H9" s="210">
        <f>MIN(MIN(E9,F9,O9),G9)</f>
        <v>0</v>
      </c>
      <c r="I9" s="60"/>
      <c r="J9" s="60"/>
      <c r="K9" s="79"/>
      <c r="M9" s="6" t="s">
        <v>348</v>
      </c>
      <c r="N9" s="58">
        <v>5000000</v>
      </c>
      <c r="O9" s="87">
        <f>'別紙2-2（変更）附表（購入予定物品一覧）'!J7</f>
        <v>0</v>
      </c>
    </row>
    <row r="10" spans="2:15" ht="39.950000000000003" customHeight="1">
      <c r="B10" s="59" t="s">
        <v>180</v>
      </c>
      <c r="C10" s="208">
        <f>'別紙2-2（変更）'!H11</f>
        <v>0</v>
      </c>
      <c r="D10" s="209">
        <v>0</v>
      </c>
      <c r="E10" s="208">
        <f t="shared" si="0"/>
        <v>0</v>
      </c>
      <c r="F10" s="208">
        <f t="shared" si="1"/>
        <v>0</v>
      </c>
      <c r="G10" s="208">
        <f>N10*'別紙2-2（変更）'!M11</f>
        <v>0</v>
      </c>
      <c r="H10" s="210">
        <f t="shared" ref="H10:H14" si="2">MIN(E10,F10,G10)</f>
        <v>0</v>
      </c>
      <c r="I10" s="60"/>
      <c r="J10" s="60"/>
      <c r="K10" s="79"/>
      <c r="N10" s="58">
        <v>3600</v>
      </c>
    </row>
    <row r="11" spans="2:15" ht="39.950000000000003" customHeight="1">
      <c r="B11" s="61" t="s">
        <v>181</v>
      </c>
      <c r="C11" s="208">
        <f>'別紙2-2（変更）'!H12</f>
        <v>0</v>
      </c>
      <c r="D11" s="209">
        <v>0</v>
      </c>
      <c r="E11" s="208">
        <f t="shared" si="0"/>
        <v>0</v>
      </c>
      <c r="F11" s="208">
        <f t="shared" si="1"/>
        <v>0</v>
      </c>
      <c r="G11" s="208">
        <f>N11*'別紙2-2（変更）'!M12</f>
        <v>0</v>
      </c>
      <c r="H11" s="210">
        <f t="shared" si="2"/>
        <v>0</v>
      </c>
      <c r="I11" s="60"/>
      <c r="J11" s="60"/>
      <c r="K11" s="79"/>
      <c r="N11" s="58">
        <v>4320000</v>
      </c>
      <c r="O11" s="87">
        <f>'別紙2-2（変更）附表（購入予定物品一覧）'!J8</f>
        <v>0</v>
      </c>
    </row>
    <row r="12" spans="2:15" ht="39.950000000000003" customHeight="1">
      <c r="B12" s="61" t="s">
        <v>59</v>
      </c>
      <c r="C12" s="208">
        <f>'別紙2-2（変更）'!H13</f>
        <v>0</v>
      </c>
      <c r="D12" s="209">
        <v>0</v>
      </c>
      <c r="E12" s="208">
        <f t="shared" si="0"/>
        <v>0</v>
      </c>
      <c r="F12" s="208">
        <f t="shared" si="1"/>
        <v>0</v>
      </c>
      <c r="G12" s="208">
        <f>N12*'別紙2-2（変更）'!M13</f>
        <v>0</v>
      </c>
      <c r="H12" s="210">
        <f t="shared" ref="H12:H13" si="3">MIN(MIN(E12,F12,O12),G12)</f>
        <v>0</v>
      </c>
      <c r="I12" s="60"/>
      <c r="J12" s="60"/>
      <c r="K12" s="79"/>
      <c r="M12" s="6" t="s">
        <v>348</v>
      </c>
      <c r="N12" s="58">
        <v>51400</v>
      </c>
      <c r="O12" s="87">
        <f>'別紙2-2（変更）附表（購入予定物品一覧）'!J9</f>
        <v>0</v>
      </c>
    </row>
    <row r="13" spans="2:15" ht="39.950000000000003" customHeight="1">
      <c r="B13" s="61" t="s">
        <v>182</v>
      </c>
      <c r="C13" s="208">
        <f>'別紙2-2（変更）'!H14</f>
        <v>0</v>
      </c>
      <c r="D13" s="209">
        <v>0</v>
      </c>
      <c r="E13" s="208">
        <f t="shared" si="0"/>
        <v>0</v>
      </c>
      <c r="F13" s="208">
        <f t="shared" si="1"/>
        <v>0</v>
      </c>
      <c r="G13" s="208">
        <f>N13*'別紙2-2（変更）'!M14</f>
        <v>0</v>
      </c>
      <c r="H13" s="210">
        <f t="shared" si="3"/>
        <v>0</v>
      </c>
      <c r="I13" s="60"/>
      <c r="J13" s="60"/>
      <c r="K13" s="79"/>
      <c r="M13" s="6" t="s">
        <v>348</v>
      </c>
      <c r="N13" s="58">
        <v>21000000</v>
      </c>
      <c r="O13" s="87">
        <f>'別紙2-2（変更）附表（購入予定物品一覧）'!J10</f>
        <v>0</v>
      </c>
    </row>
    <row r="14" spans="2:15" ht="39.950000000000003" customHeight="1" thickBot="1">
      <c r="B14" s="61" t="s">
        <v>333</v>
      </c>
      <c r="C14" s="208">
        <f>'別紙2-2（変更）'!H15+'別紙2-2（変更）'!H16</f>
        <v>0</v>
      </c>
      <c r="D14" s="209">
        <v>0</v>
      </c>
      <c r="E14" s="208">
        <f t="shared" si="0"/>
        <v>0</v>
      </c>
      <c r="F14" s="208">
        <f t="shared" si="1"/>
        <v>0</v>
      </c>
      <c r="G14" s="208">
        <f>F14</f>
        <v>0</v>
      </c>
      <c r="H14" s="210">
        <f t="shared" si="2"/>
        <v>0</v>
      </c>
      <c r="I14" s="60"/>
      <c r="J14" s="60"/>
      <c r="K14" s="79"/>
      <c r="N14" s="58"/>
      <c r="O14" s="87"/>
    </row>
    <row r="15" spans="2:15" ht="39.950000000000003" customHeight="1" thickTop="1" thickBot="1">
      <c r="B15" s="62" t="s">
        <v>26</v>
      </c>
      <c r="C15" s="211">
        <f t="shared" ref="C15:H15" si="4">SUM(C8:C14)</f>
        <v>0</v>
      </c>
      <c r="D15" s="211">
        <f t="shared" si="4"/>
        <v>0</v>
      </c>
      <c r="E15" s="211">
        <f t="shared" si="4"/>
        <v>0</v>
      </c>
      <c r="F15" s="211">
        <f t="shared" si="4"/>
        <v>0</v>
      </c>
      <c r="G15" s="211">
        <f t="shared" si="4"/>
        <v>0</v>
      </c>
      <c r="H15" s="211">
        <f t="shared" si="4"/>
        <v>0</v>
      </c>
      <c r="I15" s="211">
        <f>ROUNDDOWN(H15,-3)</f>
        <v>0</v>
      </c>
      <c r="J15" s="211">
        <f>I15</f>
        <v>0</v>
      </c>
      <c r="K15" s="80"/>
    </row>
    <row r="16" spans="2:15" ht="26.45" customHeight="1">
      <c r="B16" s="6" t="s">
        <v>16</v>
      </c>
    </row>
    <row r="17" spans="2:2" ht="26.45" customHeight="1">
      <c r="B17" s="6" t="s">
        <v>19</v>
      </c>
    </row>
  </sheetData>
  <sheetProtection algorithmName="SHA-512" hashValue="rOI0HA8cY1f3dl2TFgIzmeN0koqnrHu3lmFbxIRGTwi9IEcbZNgaIbQ8omHdx7fiGfIi/tjqVUsVBUGQIfDt7g==" saltValue="ar96LXU/wFFFGbTkp21nGg==" spinCount="100000" sheet="1" selectLockedCells="1"/>
  <mergeCells count="3">
    <mergeCell ref="B2:K2"/>
    <mergeCell ref="H4:K4"/>
    <mergeCell ref="B6:B7"/>
  </mergeCells>
  <phoneticPr fontId="3"/>
  <pageMargins left="0.7" right="0.7" top="0.54" bottom="0.5" header="0.3" footer="0.3"/>
  <pageSetup paperSize="9" scale="7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57CE-CEB8-495E-A394-CFE164D293CE}">
  <sheetPr>
    <tabColor theme="4" tint="0.39997558519241921"/>
    <pageSetUpPr fitToPage="1"/>
  </sheetPr>
  <dimension ref="A1:P27"/>
  <sheetViews>
    <sheetView showGridLines="0" view="pageBreakPreview" topLeftCell="A4" zoomScale="85" zoomScaleNormal="85" zoomScaleSheetLayoutView="85" workbookViewId="0">
      <selection activeCell="M9" sqref="M9"/>
    </sheetView>
  </sheetViews>
  <sheetFormatPr defaultRowHeight="18.75"/>
  <cols>
    <col min="1" max="1" width="2.25" customWidth="1"/>
    <col min="2" max="8" width="15.25" customWidth="1"/>
    <col min="9" max="19" width="10.375" customWidth="1"/>
    <col min="20" max="24" width="15.25" customWidth="1"/>
  </cols>
  <sheetData>
    <row r="1" spans="1:16">
      <c r="A1" s="140"/>
      <c r="B1" s="6" t="s">
        <v>191</v>
      </c>
      <c r="C1" s="153"/>
      <c r="D1" s="153"/>
      <c r="N1" s="193" t="s">
        <v>306</v>
      </c>
    </row>
    <row r="2" spans="1:16">
      <c r="A2" s="140"/>
      <c r="B2" s="41" t="s">
        <v>323</v>
      </c>
      <c r="C2" s="154"/>
      <c r="D2" s="139"/>
    </row>
    <row r="3" spans="1:16" ht="27.6" customHeight="1">
      <c r="A3" s="140"/>
      <c r="B3" s="154"/>
      <c r="C3" s="154"/>
      <c r="D3" s="139"/>
    </row>
    <row r="4" spans="1:16">
      <c r="A4" s="140"/>
      <c r="B4" s="154"/>
      <c r="J4" s="155" t="s">
        <v>90</v>
      </c>
      <c r="K4" s="279">
        <f>基本情報!E8</f>
        <v>0</v>
      </c>
      <c r="L4" s="280"/>
      <c r="M4" s="280"/>
      <c r="N4" s="280"/>
      <c r="O4" s="155"/>
      <c r="P4" s="155"/>
    </row>
    <row r="5" spans="1:16" ht="20.45" customHeight="1">
      <c r="A5" s="140"/>
      <c r="B5" s="153"/>
      <c r="J5" s="153"/>
      <c r="K5" s="153"/>
      <c r="L5" s="153"/>
      <c r="M5" s="153"/>
      <c r="N5" s="153"/>
      <c r="O5" s="153"/>
      <c r="P5" s="153"/>
    </row>
    <row r="6" spans="1:16" ht="18" customHeight="1">
      <c r="A6" s="140"/>
      <c r="B6" s="281" t="s">
        <v>53</v>
      </c>
      <c r="C6" s="282"/>
      <c r="D6" s="282"/>
      <c r="E6" s="283"/>
      <c r="F6" s="287" t="s">
        <v>54</v>
      </c>
      <c r="G6" s="287"/>
      <c r="H6" s="288" t="s">
        <v>260</v>
      </c>
      <c r="I6" s="290" t="s">
        <v>261</v>
      </c>
      <c r="J6" s="291"/>
      <c r="K6" s="291"/>
      <c r="L6" s="291"/>
      <c r="M6" s="291"/>
      <c r="N6" s="292"/>
    </row>
    <row r="7" spans="1:16">
      <c r="A7" s="140"/>
      <c r="B7" s="284"/>
      <c r="C7" s="285"/>
      <c r="D7" s="285"/>
      <c r="E7" s="286"/>
      <c r="F7" s="288"/>
      <c r="G7" s="288"/>
      <c r="H7" s="289"/>
      <c r="I7" s="293"/>
      <c r="J7" s="294"/>
      <c r="K7" s="294"/>
      <c r="L7" s="294"/>
      <c r="M7" s="294"/>
      <c r="N7" s="295"/>
    </row>
    <row r="8" spans="1:16">
      <c r="A8" s="140"/>
      <c r="B8" s="275"/>
      <c r="C8" s="276"/>
      <c r="D8" s="276"/>
      <c r="E8" s="277"/>
      <c r="F8" s="278"/>
      <c r="G8" s="278"/>
      <c r="H8" s="156" t="s">
        <v>57</v>
      </c>
      <c r="I8" s="275"/>
      <c r="J8" s="276"/>
      <c r="K8" s="276"/>
      <c r="L8" s="276"/>
      <c r="M8" s="157"/>
      <c r="N8" s="158"/>
    </row>
    <row r="9" spans="1:16" ht="43.9" customHeight="1">
      <c r="A9" s="140"/>
      <c r="B9" s="296" t="s">
        <v>184</v>
      </c>
      <c r="C9" s="296"/>
      <c r="D9" s="296"/>
      <c r="E9" s="296"/>
      <c r="F9" s="297" t="s">
        <v>217</v>
      </c>
      <c r="G9" s="297"/>
      <c r="H9" s="121">
        <f>'別紙2-2（変更）附表（購入予定物品一覧）'!E6</f>
        <v>0</v>
      </c>
      <c r="I9" s="298" t="s">
        <v>218</v>
      </c>
      <c r="J9" s="299"/>
      <c r="K9" s="299"/>
      <c r="L9" s="299"/>
      <c r="M9" s="205"/>
      <c r="N9" s="159" t="s">
        <v>216</v>
      </c>
    </row>
    <row r="10" spans="1:16" ht="43.9" customHeight="1">
      <c r="A10" s="140"/>
      <c r="B10" s="296" t="s">
        <v>185</v>
      </c>
      <c r="C10" s="300"/>
      <c r="D10" s="300"/>
      <c r="E10" s="300"/>
      <c r="F10" s="297" t="s">
        <v>293</v>
      </c>
      <c r="G10" s="297"/>
      <c r="H10" s="121">
        <f>'別紙2-2（変更）附表（購入予定物品一覧）'!E7</f>
        <v>0</v>
      </c>
      <c r="I10" s="298" t="s">
        <v>265</v>
      </c>
      <c r="J10" s="299"/>
      <c r="K10" s="299"/>
      <c r="L10" s="299"/>
      <c r="M10" s="206">
        <f>SUMIF('別紙2-2（変更）附表（購入予定物品一覧）'!A:A,"（２）",'別紙2-2（変更）附表（購入予定物品一覧）'!F:F)</f>
        <v>0</v>
      </c>
      <c r="N10" s="159" t="s">
        <v>266</v>
      </c>
    </row>
    <row r="11" spans="1:16" ht="43.9" customHeight="1">
      <c r="A11" s="140"/>
      <c r="B11" s="296" t="s">
        <v>77</v>
      </c>
      <c r="C11" s="300"/>
      <c r="D11" s="300"/>
      <c r="E11" s="300"/>
      <c r="F11" s="301" t="s">
        <v>262</v>
      </c>
      <c r="G11" s="301"/>
      <c r="H11" s="121">
        <f>'別紙2-2（変更）附表（個人防護具積算）'!H21</f>
        <v>0</v>
      </c>
      <c r="I11" s="298" t="s">
        <v>263</v>
      </c>
      <c r="J11" s="299"/>
      <c r="K11" s="299"/>
      <c r="L11" s="299"/>
      <c r="M11" s="206">
        <f>'別紙2-2（変更）附表（個人防護具積算）'!E10</f>
        <v>0</v>
      </c>
      <c r="N11" s="159" t="s">
        <v>76</v>
      </c>
    </row>
    <row r="12" spans="1:16" ht="43.9" customHeight="1">
      <c r="A12" s="140"/>
      <c r="B12" s="296" t="s">
        <v>186</v>
      </c>
      <c r="C12" s="300"/>
      <c r="D12" s="300"/>
      <c r="E12" s="300"/>
      <c r="F12" s="297" t="s">
        <v>195</v>
      </c>
      <c r="G12" s="297"/>
      <c r="H12" s="121">
        <f>'別紙2-2（変更）附表（購入予定物品一覧）'!E8</f>
        <v>0</v>
      </c>
      <c r="I12" s="298" t="s">
        <v>264</v>
      </c>
      <c r="J12" s="299"/>
      <c r="K12" s="299"/>
      <c r="L12" s="299"/>
      <c r="M12" s="207"/>
      <c r="N12" s="159" t="s">
        <v>216</v>
      </c>
    </row>
    <row r="13" spans="1:16" ht="43.9" customHeight="1">
      <c r="A13" s="140"/>
      <c r="B13" s="296" t="s">
        <v>187</v>
      </c>
      <c r="C13" s="300"/>
      <c r="D13" s="300"/>
      <c r="E13" s="300"/>
      <c r="F13" s="297" t="s">
        <v>82</v>
      </c>
      <c r="G13" s="297"/>
      <c r="H13" s="121">
        <f>'別紙2-2（変更）附表（購入予定物品一覧）'!E9</f>
        <v>0</v>
      </c>
      <c r="I13" s="298" t="s">
        <v>265</v>
      </c>
      <c r="J13" s="299"/>
      <c r="K13" s="299"/>
      <c r="L13" s="299"/>
      <c r="M13" s="206">
        <f>SUMIF('別紙2-2（変更）附表（購入予定物品一覧）'!A:A,"（５）",'別紙2-2（変更）附表（購入予定物品一覧）'!F:F)</f>
        <v>0</v>
      </c>
      <c r="N13" s="159" t="s">
        <v>266</v>
      </c>
    </row>
    <row r="14" spans="1:16" ht="43.9" customHeight="1">
      <c r="A14" s="140"/>
      <c r="B14" s="296" t="s">
        <v>188</v>
      </c>
      <c r="C14" s="300"/>
      <c r="D14" s="300"/>
      <c r="E14" s="300"/>
      <c r="F14" s="297" t="s">
        <v>190</v>
      </c>
      <c r="G14" s="297"/>
      <c r="H14" s="121">
        <f>'別紙2-2（変更）附表（購入予定物品一覧）'!E10</f>
        <v>0</v>
      </c>
      <c r="I14" s="298" t="s">
        <v>265</v>
      </c>
      <c r="J14" s="299"/>
      <c r="K14" s="299"/>
      <c r="L14" s="299"/>
      <c r="M14" s="206">
        <f>SUMIF('別紙2-2（変更）附表（購入予定物品一覧）'!A:A,"（６）",'別紙2-2（変更）附表（購入予定物品一覧）'!F:F)</f>
        <v>0</v>
      </c>
      <c r="N14" s="159" t="s">
        <v>266</v>
      </c>
    </row>
    <row r="15" spans="1:16" ht="43.9" customHeight="1">
      <c r="A15" s="140"/>
      <c r="B15" s="314" t="s">
        <v>189</v>
      </c>
      <c r="C15" s="315"/>
      <c r="D15" s="309" t="s">
        <v>337</v>
      </c>
      <c r="E15" s="310"/>
      <c r="F15" s="317" t="s">
        <v>349</v>
      </c>
      <c r="G15" s="318"/>
      <c r="H15" s="121">
        <f>'別紙2-2（変更）附表（購入予定物品一覧）'!E11</f>
        <v>0</v>
      </c>
      <c r="I15" s="306"/>
      <c r="J15" s="307"/>
      <c r="K15" s="307"/>
      <c r="L15" s="307"/>
      <c r="M15" s="307"/>
      <c r="N15" s="308"/>
    </row>
    <row r="16" spans="1:16" ht="43.9" customHeight="1">
      <c r="A16" s="140"/>
      <c r="B16" s="275"/>
      <c r="C16" s="316"/>
      <c r="D16" s="309" t="s">
        <v>336</v>
      </c>
      <c r="E16" s="310"/>
      <c r="F16" s="319"/>
      <c r="G16" s="320"/>
      <c r="H16" s="203"/>
      <c r="I16" s="412"/>
      <c r="J16" s="413"/>
      <c r="K16" s="413"/>
      <c r="L16" s="413"/>
      <c r="M16" s="413"/>
      <c r="N16" s="414"/>
    </row>
    <row r="17" spans="1:14" ht="43.9" customHeight="1">
      <c r="A17" s="140"/>
      <c r="B17" s="287" t="s">
        <v>58</v>
      </c>
      <c r="C17" s="302"/>
      <c r="D17" s="302"/>
      <c r="E17" s="302"/>
      <c r="F17" s="287"/>
      <c r="G17" s="287"/>
      <c r="H17" s="204">
        <f>SUM(H9:H16)</f>
        <v>0</v>
      </c>
      <c r="I17" s="303"/>
      <c r="J17" s="304"/>
      <c r="K17" s="304"/>
      <c r="L17" s="304"/>
      <c r="M17" s="304"/>
      <c r="N17" s="305"/>
    </row>
    <row r="18" spans="1:14">
      <c r="A18" s="139"/>
      <c r="B18" s="140" t="s">
        <v>359</v>
      </c>
      <c r="C18" s="160"/>
      <c r="D18" s="160"/>
      <c r="E18" s="160"/>
      <c r="F18" s="160"/>
    </row>
    <row r="19" spans="1:14">
      <c r="A19" s="139"/>
      <c r="B19" s="140" t="s">
        <v>267</v>
      </c>
      <c r="C19" s="161"/>
      <c r="D19" s="161"/>
    </row>
    <row r="20" spans="1:14" ht="25.15" customHeight="1"/>
    <row r="21" spans="1:14" ht="25.15" customHeight="1"/>
    <row r="22" spans="1:14" ht="25.15" customHeight="1"/>
    <row r="23" spans="1:14" ht="25.15" customHeight="1"/>
    <row r="24" spans="1:14" ht="25.15" customHeight="1">
      <c r="D24" s="122"/>
      <c r="E24" s="122"/>
      <c r="F24" s="122"/>
    </row>
    <row r="25" spans="1:14" ht="25.15" customHeight="1"/>
    <row r="26" spans="1:14" ht="25.15" customHeight="1"/>
    <row r="27" spans="1:14" ht="25.15" customHeight="1"/>
  </sheetData>
  <sheetProtection algorithmName="SHA-512" hashValue="xEQUiMzGenkJUaCrCrcewGxmjyhI7tJ4P83yULkfGRK/n5Knw+rDkLu8XhDUbcc/quS+AitHXdGNbn8AkBcAAA==" saltValue="PtdwgzsOg6iwkO2ealf/TA==" spinCount="100000" sheet="1" formatRows="0" selectLockedCells="1"/>
  <mergeCells count="35">
    <mergeCell ref="B17:E17"/>
    <mergeCell ref="F17:G17"/>
    <mergeCell ref="I17:N17"/>
    <mergeCell ref="I15:N15"/>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6A70-BF05-4CDA-B768-61DDABF4E16B}">
  <sheetPr>
    <tabColor theme="4" tint="0.39997558519241921"/>
    <pageSetUpPr fitToPage="1"/>
  </sheetPr>
  <dimension ref="A1:N133"/>
  <sheetViews>
    <sheetView showGridLines="0" view="pageBreakPreview" zoomScale="60" zoomScaleNormal="100" workbookViewId="0">
      <selection activeCell="E5" sqref="E5:J5"/>
    </sheetView>
  </sheetViews>
  <sheetFormatPr defaultColWidth="8.75" defaultRowHeight="18.75"/>
  <cols>
    <col min="1" max="1" width="8.75" style="125"/>
    <col min="2" max="2" width="23.5" style="125" customWidth="1"/>
    <col min="3" max="3" width="26.25" style="125" customWidth="1"/>
    <col min="4" max="4" width="23.75" style="125" customWidth="1"/>
    <col min="5" max="5" width="14.875" style="125" customWidth="1"/>
    <col min="6" max="6" width="7" style="125" customWidth="1"/>
    <col min="7" max="7" width="15.875" style="125" bestFit="1" customWidth="1"/>
    <col min="8" max="8" width="19" style="125" customWidth="1"/>
    <col min="9" max="9" width="15.25" style="125" customWidth="1"/>
    <col min="10" max="10" width="10.5" style="125" hidden="1" customWidth="1"/>
    <col min="11" max="11" width="0" style="125" hidden="1" customWidth="1"/>
    <col min="12" max="12" width="7.125" style="125" hidden="1" customWidth="1"/>
    <col min="13" max="13" width="10.5" style="125" hidden="1" customWidth="1"/>
    <col min="14" max="14" width="13.375" style="125" hidden="1" customWidth="1"/>
    <col min="15" max="16384" width="8.75" style="125"/>
  </cols>
  <sheetData>
    <row r="1" spans="1:14">
      <c r="A1" s="125" t="s">
        <v>238</v>
      </c>
      <c r="I1" s="193" t="s">
        <v>306</v>
      </c>
    </row>
    <row r="2" spans="1:14" ht="19.5">
      <c r="A2" s="126" t="s">
        <v>228</v>
      </c>
    </row>
    <row r="3" spans="1:14" ht="19.5">
      <c r="D3" s="142"/>
      <c r="E3" s="128" t="s">
        <v>90</v>
      </c>
      <c r="F3" s="324">
        <f>基本情報!E8</f>
        <v>0</v>
      </c>
      <c r="G3" s="325"/>
      <c r="H3" s="325"/>
      <c r="I3" s="142"/>
    </row>
    <row r="4" spans="1:14" ht="8.4499999999999993" customHeight="1"/>
    <row r="5" spans="1:14">
      <c r="A5" s="326" t="s">
        <v>241</v>
      </c>
      <c r="B5" s="327"/>
      <c r="C5" s="327"/>
      <c r="D5" s="328"/>
      <c r="E5" s="329" t="s">
        <v>242</v>
      </c>
      <c r="F5" s="329"/>
      <c r="J5" s="125" t="s">
        <v>347</v>
      </c>
      <c r="M5" s="125" t="s">
        <v>341</v>
      </c>
    </row>
    <row r="6" spans="1:14">
      <c r="A6" s="143" t="s">
        <v>243</v>
      </c>
      <c r="B6" s="321" t="s">
        <v>244</v>
      </c>
      <c r="C6" s="322"/>
      <c r="D6" s="322"/>
      <c r="E6" s="415">
        <f t="shared" ref="E6:E11" si="0">SUMIF(A:A,A6,G:G)</f>
        <v>0</v>
      </c>
      <c r="F6" s="415"/>
      <c r="J6" s="223">
        <f t="shared" ref="J6:J11" si="1">SUMIF(A:A,A6,N:N)</f>
        <v>0</v>
      </c>
      <c r="L6" s="125" t="s">
        <v>340</v>
      </c>
      <c r="M6" s="223">
        <v>133000</v>
      </c>
      <c r="N6" s="125" t="s">
        <v>342</v>
      </c>
    </row>
    <row r="7" spans="1:14">
      <c r="A7" s="143" t="s">
        <v>258</v>
      </c>
      <c r="B7" s="321" t="s">
        <v>259</v>
      </c>
      <c r="C7" s="322"/>
      <c r="D7" s="322"/>
      <c r="E7" s="415">
        <f t="shared" si="0"/>
        <v>0</v>
      </c>
      <c r="F7" s="415"/>
      <c r="J7" s="223">
        <f t="shared" si="1"/>
        <v>0</v>
      </c>
      <c r="L7" s="125" t="s">
        <v>339</v>
      </c>
      <c r="M7" s="223">
        <v>5000000</v>
      </c>
      <c r="N7" s="136" t="s">
        <v>343</v>
      </c>
    </row>
    <row r="8" spans="1:14">
      <c r="A8" s="143" t="s">
        <v>246</v>
      </c>
      <c r="B8" s="321" t="s">
        <v>245</v>
      </c>
      <c r="C8" s="322"/>
      <c r="D8" s="322"/>
      <c r="E8" s="415">
        <f t="shared" si="0"/>
        <v>0</v>
      </c>
      <c r="F8" s="415"/>
      <c r="J8" s="223">
        <f t="shared" si="1"/>
        <v>0</v>
      </c>
      <c r="L8" s="125" t="s">
        <v>246</v>
      </c>
      <c r="M8" s="223">
        <v>0</v>
      </c>
      <c r="N8" s="125" t="s">
        <v>342</v>
      </c>
    </row>
    <row r="9" spans="1:14">
      <c r="A9" s="143" t="s">
        <v>248</v>
      </c>
      <c r="B9" s="321" t="s">
        <v>247</v>
      </c>
      <c r="C9" s="322"/>
      <c r="D9" s="322"/>
      <c r="E9" s="415">
        <f t="shared" si="0"/>
        <v>0</v>
      </c>
      <c r="F9" s="415"/>
      <c r="J9" s="223">
        <f t="shared" si="1"/>
        <v>0</v>
      </c>
      <c r="L9" s="125" t="s">
        <v>248</v>
      </c>
      <c r="M9" s="223">
        <v>51400</v>
      </c>
      <c r="N9" s="136" t="s">
        <v>343</v>
      </c>
    </row>
    <row r="10" spans="1:14">
      <c r="A10" s="143" t="s">
        <v>249</v>
      </c>
      <c r="B10" s="321" t="s">
        <v>182</v>
      </c>
      <c r="C10" s="322"/>
      <c r="D10" s="322"/>
      <c r="E10" s="415">
        <f t="shared" si="0"/>
        <v>0</v>
      </c>
      <c r="F10" s="415"/>
      <c r="J10" s="223">
        <f t="shared" si="1"/>
        <v>0</v>
      </c>
      <c r="L10" s="125" t="s">
        <v>249</v>
      </c>
      <c r="M10" s="223">
        <v>21000000</v>
      </c>
      <c r="N10" s="136" t="s">
        <v>343</v>
      </c>
    </row>
    <row r="11" spans="1:14" ht="19.5">
      <c r="A11" s="143" t="s">
        <v>250</v>
      </c>
      <c r="B11" s="321" t="s">
        <v>334</v>
      </c>
      <c r="C11" s="322"/>
      <c r="D11" s="322"/>
      <c r="E11" s="415">
        <f t="shared" si="0"/>
        <v>0</v>
      </c>
      <c r="F11" s="415"/>
      <c r="G11" s="127" t="s">
        <v>229</v>
      </c>
      <c r="H11" s="214">
        <f>SUM(G:G)-G16</f>
        <v>0</v>
      </c>
      <c r="I11" s="145" t="s">
        <v>18</v>
      </c>
      <c r="J11" s="223">
        <f t="shared" si="1"/>
        <v>0</v>
      </c>
      <c r="L11" s="125" t="s">
        <v>250</v>
      </c>
      <c r="M11" s="125" t="s">
        <v>344</v>
      </c>
    </row>
    <row r="12" spans="1:14" ht="26.45" customHeight="1"/>
    <row r="13" spans="1:14">
      <c r="A13" s="129" t="s">
        <v>230</v>
      </c>
    </row>
    <row r="14" spans="1:14" ht="19.5">
      <c r="A14" s="130" t="s">
        <v>251</v>
      </c>
      <c r="B14" s="130" t="s">
        <v>307</v>
      </c>
      <c r="C14" s="131" t="s">
        <v>231</v>
      </c>
      <c r="D14" s="131" t="s">
        <v>232</v>
      </c>
      <c r="E14" s="130" t="s">
        <v>233</v>
      </c>
      <c r="F14" s="130" t="s">
        <v>252</v>
      </c>
      <c r="G14" s="130" t="s">
        <v>234</v>
      </c>
      <c r="H14" s="131" t="s">
        <v>55</v>
      </c>
      <c r="I14" s="131" t="s">
        <v>56</v>
      </c>
    </row>
    <row r="15" spans="1:14" ht="19.5">
      <c r="A15" s="132"/>
      <c r="B15" s="132"/>
      <c r="C15" s="133"/>
      <c r="D15" s="133"/>
      <c r="E15" s="134" t="s">
        <v>57</v>
      </c>
      <c r="F15" s="146" t="s">
        <v>253</v>
      </c>
      <c r="G15" s="134" t="s">
        <v>57</v>
      </c>
      <c r="H15" s="133"/>
      <c r="I15" s="194" t="s">
        <v>308</v>
      </c>
    </row>
    <row r="16" spans="1:14" ht="37.5">
      <c r="A16" s="147" t="s">
        <v>254</v>
      </c>
      <c r="B16" s="135" t="s">
        <v>235</v>
      </c>
      <c r="C16" s="135" t="s">
        <v>236</v>
      </c>
      <c r="D16" s="135" t="s">
        <v>237</v>
      </c>
      <c r="E16" s="141">
        <v>64800</v>
      </c>
      <c r="F16" s="141">
        <v>1</v>
      </c>
      <c r="G16" s="141">
        <f>E16*F16</f>
        <v>64800</v>
      </c>
      <c r="H16" s="148" t="s">
        <v>255</v>
      </c>
      <c r="I16" s="148" t="s">
        <v>256</v>
      </c>
    </row>
    <row r="18" spans="1:14">
      <c r="A18" s="136" t="s">
        <v>257</v>
      </c>
    </row>
    <row r="19" spans="1:14" ht="19.5">
      <c r="A19" s="130" t="s">
        <v>251</v>
      </c>
      <c r="B19" s="130" t="s">
        <v>307</v>
      </c>
      <c r="C19" s="131" t="s">
        <v>231</v>
      </c>
      <c r="D19" s="131" t="s">
        <v>232</v>
      </c>
      <c r="E19" s="130" t="s">
        <v>233</v>
      </c>
      <c r="F19" s="130" t="s">
        <v>252</v>
      </c>
      <c r="G19" s="130" t="s">
        <v>234</v>
      </c>
      <c r="H19" s="131" t="s">
        <v>55</v>
      </c>
      <c r="I19" s="131" t="s">
        <v>56</v>
      </c>
    </row>
    <row r="20" spans="1:14" ht="19.5">
      <c r="A20" s="132"/>
      <c r="B20" s="132"/>
      <c r="C20" s="133"/>
      <c r="D20" s="133"/>
      <c r="E20" s="134" t="s">
        <v>57</v>
      </c>
      <c r="F20" s="146" t="s">
        <v>253</v>
      </c>
      <c r="G20" s="134" t="s">
        <v>57</v>
      </c>
      <c r="H20" s="133"/>
      <c r="I20" s="194" t="s">
        <v>308</v>
      </c>
      <c r="M20" s="125" t="s">
        <v>345</v>
      </c>
      <c r="N20" s="125" t="s">
        <v>346</v>
      </c>
    </row>
    <row r="21" spans="1:14" s="138" customFormat="1">
      <c r="A21" s="149"/>
      <c r="B21" s="150"/>
      <c r="C21" s="150"/>
      <c r="D21" s="150"/>
      <c r="E21" s="151"/>
      <c r="F21" s="151"/>
      <c r="G21" s="213">
        <f>E21*F21</f>
        <v>0</v>
      </c>
      <c r="H21" s="195"/>
      <c r="I21" s="195"/>
      <c r="M21" s="224" t="e">
        <f>IF(OR(E21&lt;=VLOOKUP(A21,$L$6:$N$11,2,FALSE),VLOOKUP(A21,$L$6:$N$11,3,FALSE)&lt;&gt;"／台"),E21,VLOOKUP(A21,$L$6:$N$11,2,FALSE))</f>
        <v>#N/A</v>
      </c>
      <c r="N21" s="224" t="e">
        <f t="shared" ref="N21:N40" si="2">M21*F21</f>
        <v>#N/A</v>
      </c>
    </row>
    <row r="22" spans="1:14" s="138" customFormat="1">
      <c r="A22" s="149"/>
      <c r="B22" s="150"/>
      <c r="C22" s="150"/>
      <c r="D22" s="150"/>
      <c r="E22" s="151"/>
      <c r="F22" s="151"/>
      <c r="G22" s="213">
        <f t="shared" ref="G22:G40" si="3">E22*F22</f>
        <v>0</v>
      </c>
      <c r="H22" s="195"/>
      <c r="I22" s="195"/>
      <c r="M22" s="224" t="e">
        <f t="shared" ref="M22:M40" si="4">IF(OR(E22&lt;=VLOOKUP(A22,$L$6:$N$11,2,FALSE),VLOOKUP(A22,$L$6:$N$11,3,FALSE)&lt;&gt;"／台"),E22,VLOOKUP(A22,$L$6:$N$11,2,FALSE))</f>
        <v>#N/A</v>
      </c>
      <c r="N22" s="224" t="e">
        <f t="shared" si="2"/>
        <v>#N/A</v>
      </c>
    </row>
    <row r="23" spans="1:14" s="138" customFormat="1">
      <c r="A23" s="149"/>
      <c r="B23" s="150"/>
      <c r="C23" s="150"/>
      <c r="D23" s="150"/>
      <c r="E23" s="151"/>
      <c r="F23" s="151"/>
      <c r="G23" s="213">
        <f t="shared" si="3"/>
        <v>0</v>
      </c>
      <c r="H23" s="195"/>
      <c r="I23" s="195"/>
      <c r="M23" s="224" t="e">
        <f t="shared" si="4"/>
        <v>#N/A</v>
      </c>
      <c r="N23" s="224" t="e">
        <f t="shared" si="2"/>
        <v>#N/A</v>
      </c>
    </row>
    <row r="24" spans="1:14" s="138" customFormat="1">
      <c r="A24" s="149"/>
      <c r="B24" s="150"/>
      <c r="C24" s="150"/>
      <c r="D24" s="150"/>
      <c r="E24" s="151"/>
      <c r="F24" s="151"/>
      <c r="G24" s="213">
        <f t="shared" si="3"/>
        <v>0</v>
      </c>
      <c r="H24" s="195"/>
      <c r="I24" s="195"/>
      <c r="M24" s="224" t="e">
        <f t="shared" si="4"/>
        <v>#N/A</v>
      </c>
      <c r="N24" s="224" t="e">
        <f t="shared" si="2"/>
        <v>#N/A</v>
      </c>
    </row>
    <row r="25" spans="1:14" s="138" customFormat="1">
      <c r="A25" s="149"/>
      <c r="B25" s="150"/>
      <c r="C25" s="150"/>
      <c r="D25" s="150"/>
      <c r="E25" s="151"/>
      <c r="F25" s="151"/>
      <c r="G25" s="213">
        <f t="shared" si="3"/>
        <v>0</v>
      </c>
      <c r="H25" s="195"/>
      <c r="I25" s="195"/>
      <c r="M25" s="224" t="e">
        <f t="shared" si="4"/>
        <v>#N/A</v>
      </c>
      <c r="N25" s="224" t="e">
        <f t="shared" si="2"/>
        <v>#N/A</v>
      </c>
    </row>
    <row r="26" spans="1:14" s="138" customFormat="1">
      <c r="A26" s="149"/>
      <c r="B26" s="150"/>
      <c r="C26" s="150"/>
      <c r="D26" s="150"/>
      <c r="E26" s="151"/>
      <c r="F26" s="151"/>
      <c r="G26" s="213">
        <f t="shared" si="3"/>
        <v>0</v>
      </c>
      <c r="H26" s="195"/>
      <c r="I26" s="195"/>
      <c r="M26" s="224" t="e">
        <f t="shared" si="4"/>
        <v>#N/A</v>
      </c>
      <c r="N26" s="224" t="e">
        <f t="shared" si="2"/>
        <v>#N/A</v>
      </c>
    </row>
    <row r="27" spans="1:14" s="138" customFormat="1">
      <c r="A27" s="149"/>
      <c r="B27" s="150"/>
      <c r="C27" s="150"/>
      <c r="D27" s="150"/>
      <c r="E27" s="151"/>
      <c r="F27" s="151"/>
      <c r="G27" s="213">
        <f t="shared" si="3"/>
        <v>0</v>
      </c>
      <c r="H27" s="195"/>
      <c r="I27" s="195"/>
      <c r="M27" s="224" t="e">
        <f t="shared" si="4"/>
        <v>#N/A</v>
      </c>
      <c r="N27" s="224" t="e">
        <f t="shared" si="2"/>
        <v>#N/A</v>
      </c>
    </row>
    <row r="28" spans="1:14" s="138" customFormat="1">
      <c r="A28" s="149"/>
      <c r="B28" s="221"/>
      <c r="C28" s="221"/>
      <c r="D28" s="221"/>
      <c r="E28" s="212"/>
      <c r="F28" s="212"/>
      <c r="G28" s="213">
        <f t="shared" si="3"/>
        <v>0</v>
      </c>
      <c r="H28" s="195"/>
      <c r="I28" s="195"/>
      <c r="M28" s="224" t="e">
        <f t="shared" si="4"/>
        <v>#N/A</v>
      </c>
      <c r="N28" s="224" t="e">
        <f t="shared" si="2"/>
        <v>#N/A</v>
      </c>
    </row>
    <row r="29" spans="1:14" s="138" customFormat="1">
      <c r="A29" s="149"/>
      <c r="B29" s="221"/>
      <c r="C29" s="221"/>
      <c r="D29" s="221"/>
      <c r="E29" s="212"/>
      <c r="F29" s="212"/>
      <c r="G29" s="213">
        <f t="shared" si="3"/>
        <v>0</v>
      </c>
      <c r="H29" s="195"/>
      <c r="I29" s="195"/>
      <c r="M29" s="224" t="e">
        <f t="shared" si="4"/>
        <v>#N/A</v>
      </c>
      <c r="N29" s="224" t="e">
        <f t="shared" si="2"/>
        <v>#N/A</v>
      </c>
    </row>
    <row r="30" spans="1:14" s="138" customFormat="1">
      <c r="A30" s="149"/>
      <c r="B30" s="221"/>
      <c r="C30" s="221"/>
      <c r="D30" s="221"/>
      <c r="E30" s="212"/>
      <c r="F30" s="212"/>
      <c r="G30" s="213">
        <f t="shared" si="3"/>
        <v>0</v>
      </c>
      <c r="H30" s="195"/>
      <c r="I30" s="195"/>
      <c r="M30" s="224" t="e">
        <f t="shared" si="4"/>
        <v>#N/A</v>
      </c>
      <c r="N30" s="224" t="e">
        <f t="shared" si="2"/>
        <v>#N/A</v>
      </c>
    </row>
    <row r="31" spans="1:14" s="138" customFormat="1">
      <c r="A31" s="149"/>
      <c r="B31" s="221"/>
      <c r="C31" s="221"/>
      <c r="D31" s="221"/>
      <c r="E31" s="212"/>
      <c r="F31" s="212"/>
      <c r="G31" s="213">
        <f t="shared" si="3"/>
        <v>0</v>
      </c>
      <c r="H31" s="195"/>
      <c r="I31" s="195"/>
      <c r="M31" s="224" t="e">
        <f t="shared" si="4"/>
        <v>#N/A</v>
      </c>
      <c r="N31" s="224" t="e">
        <f t="shared" si="2"/>
        <v>#N/A</v>
      </c>
    </row>
    <row r="32" spans="1:14" s="138" customFormat="1">
      <c r="A32" s="149"/>
      <c r="B32" s="221"/>
      <c r="C32" s="221"/>
      <c r="D32" s="221"/>
      <c r="E32" s="212"/>
      <c r="F32" s="212"/>
      <c r="G32" s="213">
        <f t="shared" si="3"/>
        <v>0</v>
      </c>
      <c r="H32" s="195"/>
      <c r="I32" s="195"/>
      <c r="M32" s="224" t="e">
        <f t="shared" si="4"/>
        <v>#N/A</v>
      </c>
      <c r="N32" s="224" t="e">
        <f t="shared" si="2"/>
        <v>#N/A</v>
      </c>
    </row>
    <row r="33" spans="1:14" s="138" customFormat="1">
      <c r="A33" s="149"/>
      <c r="B33" s="221"/>
      <c r="C33" s="221"/>
      <c r="D33" s="221"/>
      <c r="E33" s="212"/>
      <c r="F33" s="212"/>
      <c r="G33" s="213">
        <f t="shared" si="3"/>
        <v>0</v>
      </c>
      <c r="H33" s="195"/>
      <c r="I33" s="195"/>
      <c r="M33" s="224" t="e">
        <f t="shared" si="4"/>
        <v>#N/A</v>
      </c>
      <c r="N33" s="224" t="e">
        <f t="shared" si="2"/>
        <v>#N/A</v>
      </c>
    </row>
    <row r="34" spans="1:14" s="138" customFormat="1">
      <c r="A34" s="149"/>
      <c r="B34" s="221"/>
      <c r="C34" s="221"/>
      <c r="D34" s="221"/>
      <c r="E34" s="212"/>
      <c r="F34" s="212"/>
      <c r="G34" s="213">
        <f t="shared" si="3"/>
        <v>0</v>
      </c>
      <c r="H34" s="195"/>
      <c r="I34" s="195"/>
      <c r="M34" s="224" t="e">
        <f t="shared" si="4"/>
        <v>#N/A</v>
      </c>
      <c r="N34" s="224" t="e">
        <f t="shared" si="2"/>
        <v>#N/A</v>
      </c>
    </row>
    <row r="35" spans="1:14" s="138" customFormat="1">
      <c r="A35" s="149"/>
      <c r="B35" s="221"/>
      <c r="C35" s="221"/>
      <c r="D35" s="221"/>
      <c r="E35" s="212"/>
      <c r="F35" s="212"/>
      <c r="G35" s="213">
        <f t="shared" si="3"/>
        <v>0</v>
      </c>
      <c r="H35" s="195"/>
      <c r="I35" s="195"/>
      <c r="M35" s="224" t="e">
        <f t="shared" si="4"/>
        <v>#N/A</v>
      </c>
      <c r="N35" s="224" t="e">
        <f t="shared" si="2"/>
        <v>#N/A</v>
      </c>
    </row>
    <row r="36" spans="1:14" s="138" customFormat="1">
      <c r="A36" s="149"/>
      <c r="B36" s="221"/>
      <c r="C36" s="221"/>
      <c r="D36" s="221"/>
      <c r="E36" s="212"/>
      <c r="F36" s="212"/>
      <c r="G36" s="213">
        <f t="shared" si="3"/>
        <v>0</v>
      </c>
      <c r="H36" s="195"/>
      <c r="I36" s="195"/>
      <c r="M36" s="224" t="e">
        <f t="shared" si="4"/>
        <v>#N/A</v>
      </c>
      <c r="N36" s="224" t="e">
        <f t="shared" si="2"/>
        <v>#N/A</v>
      </c>
    </row>
    <row r="37" spans="1:14" s="138" customFormat="1">
      <c r="A37" s="149"/>
      <c r="B37" s="221"/>
      <c r="C37" s="221"/>
      <c r="D37" s="221"/>
      <c r="E37" s="212"/>
      <c r="F37" s="212"/>
      <c r="G37" s="213">
        <f t="shared" si="3"/>
        <v>0</v>
      </c>
      <c r="H37" s="195"/>
      <c r="I37" s="195"/>
      <c r="M37" s="224" t="e">
        <f t="shared" si="4"/>
        <v>#N/A</v>
      </c>
      <c r="N37" s="224" t="e">
        <f t="shared" si="2"/>
        <v>#N/A</v>
      </c>
    </row>
    <row r="38" spans="1:14" s="138" customFormat="1">
      <c r="A38" s="149"/>
      <c r="B38" s="221"/>
      <c r="C38" s="221"/>
      <c r="D38" s="221"/>
      <c r="E38" s="212"/>
      <c r="F38" s="212"/>
      <c r="G38" s="213">
        <f t="shared" si="3"/>
        <v>0</v>
      </c>
      <c r="H38" s="195"/>
      <c r="I38" s="195"/>
      <c r="M38" s="224" t="e">
        <f t="shared" si="4"/>
        <v>#N/A</v>
      </c>
      <c r="N38" s="224" t="e">
        <f t="shared" si="2"/>
        <v>#N/A</v>
      </c>
    </row>
    <row r="39" spans="1:14" s="138" customFormat="1">
      <c r="A39" s="149"/>
      <c r="B39" s="221"/>
      <c r="C39" s="221"/>
      <c r="D39" s="221"/>
      <c r="E39" s="212"/>
      <c r="F39" s="212"/>
      <c r="G39" s="213">
        <f t="shared" si="3"/>
        <v>0</v>
      </c>
      <c r="H39" s="195"/>
      <c r="I39" s="195"/>
      <c r="M39" s="224" t="e">
        <f t="shared" si="4"/>
        <v>#N/A</v>
      </c>
      <c r="N39" s="224" t="e">
        <f t="shared" si="2"/>
        <v>#N/A</v>
      </c>
    </row>
    <row r="40" spans="1:14" s="138" customFormat="1">
      <c r="A40" s="149"/>
      <c r="B40" s="221"/>
      <c r="C40" s="221"/>
      <c r="D40" s="221"/>
      <c r="E40" s="212"/>
      <c r="F40" s="212"/>
      <c r="G40" s="213">
        <f t="shared" si="3"/>
        <v>0</v>
      </c>
      <c r="H40" s="195"/>
      <c r="I40" s="195"/>
      <c r="M40" s="224" t="e">
        <f t="shared" si="4"/>
        <v>#N/A</v>
      </c>
      <c r="N40" s="224" t="e">
        <f t="shared" si="2"/>
        <v>#N/A</v>
      </c>
    </row>
    <row r="41" spans="1:14" s="138" customFormat="1">
      <c r="A41" s="149"/>
      <c r="B41" s="221"/>
      <c r="C41" s="221"/>
      <c r="D41" s="221"/>
      <c r="E41" s="212"/>
      <c r="F41" s="212"/>
      <c r="G41" s="213">
        <f t="shared" ref="G41:G104" si="5">E41*F41</f>
        <v>0</v>
      </c>
      <c r="H41" s="195"/>
      <c r="I41" s="195"/>
      <c r="M41" s="224" t="e">
        <f t="shared" ref="M41:M104" si="6">IF(OR(E41&lt;=VLOOKUP(A41,$L$6:$N$11,2,FALSE),VLOOKUP(A41,$L$6:$N$11,3,FALSE)&lt;&gt;"／台"),E41,VLOOKUP(A41,$L$6:$N$11,2,FALSE))</f>
        <v>#N/A</v>
      </c>
      <c r="N41" s="224" t="e">
        <f t="shared" ref="N41:N104" si="7">M41*F41</f>
        <v>#N/A</v>
      </c>
    </row>
    <row r="42" spans="1:14" s="138" customFormat="1">
      <c r="A42" s="149"/>
      <c r="B42" s="221"/>
      <c r="C42" s="221"/>
      <c r="D42" s="221"/>
      <c r="E42" s="212"/>
      <c r="F42" s="212"/>
      <c r="G42" s="213">
        <f t="shared" si="5"/>
        <v>0</v>
      </c>
      <c r="H42" s="195"/>
      <c r="I42" s="195"/>
      <c r="M42" s="224" t="e">
        <f t="shared" si="6"/>
        <v>#N/A</v>
      </c>
      <c r="N42" s="224" t="e">
        <f t="shared" si="7"/>
        <v>#N/A</v>
      </c>
    </row>
    <row r="43" spans="1:14" s="138" customFormat="1">
      <c r="A43" s="149"/>
      <c r="B43" s="221"/>
      <c r="C43" s="221"/>
      <c r="D43" s="221"/>
      <c r="E43" s="212"/>
      <c r="F43" s="212"/>
      <c r="G43" s="213">
        <f t="shared" si="5"/>
        <v>0</v>
      </c>
      <c r="H43" s="195"/>
      <c r="I43" s="195"/>
      <c r="M43" s="224" t="e">
        <f t="shared" si="6"/>
        <v>#N/A</v>
      </c>
      <c r="N43" s="224" t="e">
        <f t="shared" si="7"/>
        <v>#N/A</v>
      </c>
    </row>
    <row r="44" spans="1:14" s="138" customFormat="1">
      <c r="A44" s="149"/>
      <c r="B44" s="221"/>
      <c r="C44" s="221"/>
      <c r="D44" s="221"/>
      <c r="E44" s="212"/>
      <c r="F44" s="212"/>
      <c r="G44" s="213">
        <f t="shared" si="5"/>
        <v>0</v>
      </c>
      <c r="H44" s="195"/>
      <c r="I44" s="195"/>
      <c r="M44" s="224" t="e">
        <f t="shared" si="6"/>
        <v>#N/A</v>
      </c>
      <c r="N44" s="224" t="e">
        <f t="shared" si="7"/>
        <v>#N/A</v>
      </c>
    </row>
    <row r="45" spans="1:14" s="138" customFormat="1">
      <c r="A45" s="149"/>
      <c r="B45" s="221"/>
      <c r="C45" s="221"/>
      <c r="D45" s="221"/>
      <c r="E45" s="212"/>
      <c r="F45" s="212"/>
      <c r="G45" s="213">
        <f t="shared" si="5"/>
        <v>0</v>
      </c>
      <c r="H45" s="195"/>
      <c r="I45" s="195"/>
      <c r="M45" s="224" t="e">
        <f t="shared" si="6"/>
        <v>#N/A</v>
      </c>
      <c r="N45" s="224" t="e">
        <f t="shared" si="7"/>
        <v>#N/A</v>
      </c>
    </row>
    <row r="46" spans="1:14" s="138" customFormat="1">
      <c r="A46" s="149"/>
      <c r="B46" s="221"/>
      <c r="C46" s="221"/>
      <c r="D46" s="221"/>
      <c r="E46" s="212"/>
      <c r="F46" s="212"/>
      <c r="G46" s="213">
        <f t="shared" si="5"/>
        <v>0</v>
      </c>
      <c r="H46" s="195"/>
      <c r="I46" s="195"/>
      <c r="M46" s="224" t="e">
        <f t="shared" si="6"/>
        <v>#N/A</v>
      </c>
      <c r="N46" s="224" t="e">
        <f t="shared" si="7"/>
        <v>#N/A</v>
      </c>
    </row>
    <row r="47" spans="1:14" s="138" customFormat="1">
      <c r="A47" s="149"/>
      <c r="B47" s="221"/>
      <c r="C47" s="221"/>
      <c r="D47" s="221"/>
      <c r="E47" s="212"/>
      <c r="F47" s="212"/>
      <c r="G47" s="213">
        <f t="shared" si="5"/>
        <v>0</v>
      </c>
      <c r="H47" s="195"/>
      <c r="I47" s="195"/>
      <c r="M47" s="224" t="e">
        <f t="shared" si="6"/>
        <v>#N/A</v>
      </c>
      <c r="N47" s="224" t="e">
        <f t="shared" si="7"/>
        <v>#N/A</v>
      </c>
    </row>
    <row r="48" spans="1:14" s="138" customFormat="1">
      <c r="A48" s="149"/>
      <c r="B48" s="221"/>
      <c r="C48" s="221"/>
      <c r="D48" s="221"/>
      <c r="E48" s="212"/>
      <c r="F48" s="212"/>
      <c r="G48" s="213">
        <f t="shared" si="5"/>
        <v>0</v>
      </c>
      <c r="H48" s="195"/>
      <c r="I48" s="195"/>
      <c r="M48" s="224" t="e">
        <f t="shared" si="6"/>
        <v>#N/A</v>
      </c>
      <c r="N48" s="224" t="e">
        <f t="shared" si="7"/>
        <v>#N/A</v>
      </c>
    </row>
    <row r="49" spans="1:14" s="138" customFormat="1">
      <c r="A49" s="149"/>
      <c r="B49" s="221"/>
      <c r="C49" s="221"/>
      <c r="D49" s="221"/>
      <c r="E49" s="212"/>
      <c r="F49" s="212"/>
      <c r="G49" s="213">
        <f t="shared" si="5"/>
        <v>0</v>
      </c>
      <c r="H49" s="195"/>
      <c r="I49" s="195"/>
      <c r="M49" s="224" t="e">
        <f t="shared" si="6"/>
        <v>#N/A</v>
      </c>
      <c r="N49" s="224" t="e">
        <f t="shared" si="7"/>
        <v>#N/A</v>
      </c>
    </row>
    <row r="50" spans="1:14" s="138" customFormat="1">
      <c r="A50" s="149"/>
      <c r="B50" s="221"/>
      <c r="C50" s="221"/>
      <c r="D50" s="221"/>
      <c r="E50" s="212"/>
      <c r="F50" s="212"/>
      <c r="G50" s="213">
        <f t="shared" si="5"/>
        <v>0</v>
      </c>
      <c r="H50" s="195"/>
      <c r="I50" s="195"/>
      <c r="M50" s="224" t="e">
        <f t="shared" si="6"/>
        <v>#N/A</v>
      </c>
      <c r="N50" s="224" t="e">
        <f t="shared" si="7"/>
        <v>#N/A</v>
      </c>
    </row>
    <row r="51" spans="1:14" s="138" customFormat="1">
      <c r="A51" s="149"/>
      <c r="B51" s="221"/>
      <c r="C51" s="221"/>
      <c r="D51" s="221"/>
      <c r="E51" s="212"/>
      <c r="F51" s="212"/>
      <c r="G51" s="213">
        <f t="shared" si="5"/>
        <v>0</v>
      </c>
      <c r="H51" s="195"/>
      <c r="I51" s="195"/>
      <c r="M51" s="224" t="e">
        <f t="shared" si="6"/>
        <v>#N/A</v>
      </c>
      <c r="N51" s="224" t="e">
        <f t="shared" si="7"/>
        <v>#N/A</v>
      </c>
    </row>
    <row r="52" spans="1:14" s="138" customFormat="1">
      <c r="A52" s="149"/>
      <c r="B52" s="221"/>
      <c r="C52" s="221"/>
      <c r="D52" s="221"/>
      <c r="E52" s="212"/>
      <c r="F52" s="212"/>
      <c r="G52" s="213">
        <f t="shared" si="5"/>
        <v>0</v>
      </c>
      <c r="H52" s="195"/>
      <c r="I52" s="195"/>
      <c r="M52" s="224" t="e">
        <f t="shared" si="6"/>
        <v>#N/A</v>
      </c>
      <c r="N52" s="224" t="e">
        <f t="shared" si="7"/>
        <v>#N/A</v>
      </c>
    </row>
    <row r="53" spans="1:14" s="138" customFormat="1">
      <c r="A53" s="149"/>
      <c r="B53" s="221"/>
      <c r="C53" s="221"/>
      <c r="D53" s="221"/>
      <c r="E53" s="212"/>
      <c r="F53" s="212"/>
      <c r="G53" s="213">
        <f t="shared" si="5"/>
        <v>0</v>
      </c>
      <c r="H53" s="195"/>
      <c r="I53" s="195"/>
      <c r="M53" s="224" t="e">
        <f t="shared" si="6"/>
        <v>#N/A</v>
      </c>
      <c r="N53" s="224" t="e">
        <f t="shared" si="7"/>
        <v>#N/A</v>
      </c>
    </row>
    <row r="54" spans="1:14" s="138" customFormat="1">
      <c r="A54" s="149"/>
      <c r="B54" s="221"/>
      <c r="C54" s="221"/>
      <c r="D54" s="221"/>
      <c r="E54" s="212"/>
      <c r="F54" s="212"/>
      <c r="G54" s="213">
        <f t="shared" si="5"/>
        <v>0</v>
      </c>
      <c r="H54" s="195"/>
      <c r="I54" s="195"/>
      <c r="M54" s="224" t="e">
        <f t="shared" si="6"/>
        <v>#N/A</v>
      </c>
      <c r="N54" s="224" t="e">
        <f t="shared" si="7"/>
        <v>#N/A</v>
      </c>
    </row>
    <row r="55" spans="1:14" s="138" customFormat="1">
      <c r="A55" s="149"/>
      <c r="B55" s="221"/>
      <c r="C55" s="221"/>
      <c r="D55" s="221"/>
      <c r="E55" s="212"/>
      <c r="F55" s="212"/>
      <c r="G55" s="213">
        <f t="shared" si="5"/>
        <v>0</v>
      </c>
      <c r="H55" s="195"/>
      <c r="I55" s="195"/>
      <c r="M55" s="224" t="e">
        <f t="shared" si="6"/>
        <v>#N/A</v>
      </c>
      <c r="N55" s="224" t="e">
        <f t="shared" si="7"/>
        <v>#N/A</v>
      </c>
    </row>
    <row r="56" spans="1:14" s="138" customFormat="1">
      <c r="A56" s="149"/>
      <c r="B56" s="221"/>
      <c r="C56" s="221"/>
      <c r="D56" s="221"/>
      <c r="E56" s="212"/>
      <c r="F56" s="212"/>
      <c r="G56" s="213">
        <f t="shared" si="5"/>
        <v>0</v>
      </c>
      <c r="H56" s="195"/>
      <c r="I56" s="195"/>
      <c r="M56" s="224" t="e">
        <f t="shared" si="6"/>
        <v>#N/A</v>
      </c>
      <c r="N56" s="224" t="e">
        <f t="shared" si="7"/>
        <v>#N/A</v>
      </c>
    </row>
    <row r="57" spans="1:14" s="138" customFormat="1">
      <c r="A57" s="149"/>
      <c r="B57" s="221"/>
      <c r="C57" s="221"/>
      <c r="D57" s="221"/>
      <c r="E57" s="212"/>
      <c r="F57" s="212"/>
      <c r="G57" s="213">
        <f t="shared" si="5"/>
        <v>0</v>
      </c>
      <c r="H57" s="195"/>
      <c r="I57" s="195"/>
      <c r="M57" s="224" t="e">
        <f t="shared" si="6"/>
        <v>#N/A</v>
      </c>
      <c r="N57" s="224" t="e">
        <f t="shared" si="7"/>
        <v>#N/A</v>
      </c>
    </row>
    <row r="58" spans="1:14" s="138" customFormat="1">
      <c r="A58" s="149"/>
      <c r="B58" s="221"/>
      <c r="C58" s="221"/>
      <c r="D58" s="221"/>
      <c r="E58" s="212"/>
      <c r="F58" s="212"/>
      <c r="G58" s="213">
        <f t="shared" si="5"/>
        <v>0</v>
      </c>
      <c r="H58" s="195"/>
      <c r="I58" s="195"/>
      <c r="M58" s="224" t="e">
        <f t="shared" si="6"/>
        <v>#N/A</v>
      </c>
      <c r="N58" s="224" t="e">
        <f t="shared" si="7"/>
        <v>#N/A</v>
      </c>
    </row>
    <row r="59" spans="1:14" s="138" customFormat="1">
      <c r="A59" s="149"/>
      <c r="B59" s="221"/>
      <c r="C59" s="221"/>
      <c r="D59" s="221"/>
      <c r="E59" s="212"/>
      <c r="F59" s="212"/>
      <c r="G59" s="213">
        <f t="shared" si="5"/>
        <v>0</v>
      </c>
      <c r="H59" s="195"/>
      <c r="I59" s="195"/>
      <c r="M59" s="224" t="e">
        <f t="shared" si="6"/>
        <v>#N/A</v>
      </c>
      <c r="N59" s="224" t="e">
        <f t="shared" si="7"/>
        <v>#N/A</v>
      </c>
    </row>
    <row r="60" spans="1:14" s="138" customFormat="1">
      <c r="A60" s="149"/>
      <c r="B60" s="221"/>
      <c r="C60" s="221"/>
      <c r="D60" s="221"/>
      <c r="E60" s="212"/>
      <c r="F60" s="212"/>
      <c r="G60" s="213">
        <f t="shared" si="5"/>
        <v>0</v>
      </c>
      <c r="H60" s="195"/>
      <c r="I60" s="195"/>
      <c r="M60" s="224" t="e">
        <f t="shared" si="6"/>
        <v>#N/A</v>
      </c>
      <c r="N60" s="224" t="e">
        <f t="shared" si="7"/>
        <v>#N/A</v>
      </c>
    </row>
    <row r="61" spans="1:14" s="138" customFormat="1">
      <c r="A61" s="149"/>
      <c r="B61" s="221"/>
      <c r="C61" s="221"/>
      <c r="D61" s="221"/>
      <c r="E61" s="212"/>
      <c r="F61" s="212"/>
      <c r="G61" s="213">
        <f t="shared" si="5"/>
        <v>0</v>
      </c>
      <c r="H61" s="195"/>
      <c r="I61" s="195"/>
      <c r="M61" s="224" t="e">
        <f t="shared" si="6"/>
        <v>#N/A</v>
      </c>
      <c r="N61" s="224" t="e">
        <f t="shared" si="7"/>
        <v>#N/A</v>
      </c>
    </row>
    <row r="62" spans="1:14" s="138" customFormat="1">
      <c r="A62" s="149"/>
      <c r="B62" s="221"/>
      <c r="C62" s="221"/>
      <c r="D62" s="221"/>
      <c r="E62" s="212"/>
      <c r="F62" s="212"/>
      <c r="G62" s="213">
        <f t="shared" si="5"/>
        <v>0</v>
      </c>
      <c r="H62" s="195"/>
      <c r="I62" s="195"/>
      <c r="M62" s="224" t="e">
        <f t="shared" si="6"/>
        <v>#N/A</v>
      </c>
      <c r="N62" s="224" t="e">
        <f t="shared" si="7"/>
        <v>#N/A</v>
      </c>
    </row>
    <row r="63" spans="1:14" s="138" customFormat="1">
      <c r="A63" s="149"/>
      <c r="B63" s="221"/>
      <c r="C63" s="221"/>
      <c r="D63" s="221"/>
      <c r="E63" s="212"/>
      <c r="F63" s="212"/>
      <c r="G63" s="213">
        <f t="shared" si="5"/>
        <v>0</v>
      </c>
      <c r="H63" s="195"/>
      <c r="I63" s="195"/>
      <c r="M63" s="224" t="e">
        <f t="shared" si="6"/>
        <v>#N/A</v>
      </c>
      <c r="N63" s="224" t="e">
        <f t="shared" si="7"/>
        <v>#N/A</v>
      </c>
    </row>
    <row r="64" spans="1:14" s="138" customFormat="1">
      <c r="A64" s="149"/>
      <c r="B64" s="221"/>
      <c r="C64" s="221"/>
      <c r="D64" s="221"/>
      <c r="E64" s="212"/>
      <c r="F64" s="212"/>
      <c r="G64" s="213">
        <f t="shared" si="5"/>
        <v>0</v>
      </c>
      <c r="H64" s="195"/>
      <c r="I64" s="195"/>
      <c r="M64" s="224" t="e">
        <f t="shared" si="6"/>
        <v>#N/A</v>
      </c>
      <c r="N64" s="224" t="e">
        <f t="shared" si="7"/>
        <v>#N/A</v>
      </c>
    </row>
    <row r="65" spans="1:14" s="138" customFormat="1">
      <c r="A65" s="149"/>
      <c r="B65" s="221"/>
      <c r="C65" s="221"/>
      <c r="D65" s="221"/>
      <c r="E65" s="212"/>
      <c r="F65" s="212"/>
      <c r="G65" s="213">
        <f t="shared" si="5"/>
        <v>0</v>
      </c>
      <c r="H65" s="195"/>
      <c r="I65" s="195"/>
      <c r="M65" s="224" t="e">
        <f t="shared" si="6"/>
        <v>#N/A</v>
      </c>
      <c r="N65" s="224" t="e">
        <f t="shared" si="7"/>
        <v>#N/A</v>
      </c>
    </row>
    <row r="66" spans="1:14" s="138" customFormat="1">
      <c r="A66" s="149"/>
      <c r="B66" s="221"/>
      <c r="C66" s="221"/>
      <c r="D66" s="221"/>
      <c r="E66" s="212"/>
      <c r="F66" s="212"/>
      <c r="G66" s="213">
        <f t="shared" si="5"/>
        <v>0</v>
      </c>
      <c r="H66" s="195"/>
      <c r="I66" s="195"/>
      <c r="M66" s="224" t="e">
        <f t="shared" si="6"/>
        <v>#N/A</v>
      </c>
      <c r="N66" s="224" t="e">
        <f t="shared" si="7"/>
        <v>#N/A</v>
      </c>
    </row>
    <row r="67" spans="1:14" s="138" customFormat="1">
      <c r="A67" s="149"/>
      <c r="B67" s="221"/>
      <c r="C67" s="221"/>
      <c r="D67" s="221"/>
      <c r="E67" s="212"/>
      <c r="F67" s="212"/>
      <c r="G67" s="213">
        <f t="shared" si="5"/>
        <v>0</v>
      </c>
      <c r="H67" s="195"/>
      <c r="I67" s="195"/>
      <c r="M67" s="224" t="e">
        <f t="shared" si="6"/>
        <v>#N/A</v>
      </c>
      <c r="N67" s="224" t="e">
        <f t="shared" si="7"/>
        <v>#N/A</v>
      </c>
    </row>
    <row r="68" spans="1:14" s="138" customFormat="1">
      <c r="A68" s="149"/>
      <c r="B68" s="221"/>
      <c r="C68" s="221"/>
      <c r="D68" s="221"/>
      <c r="E68" s="212"/>
      <c r="F68" s="212"/>
      <c r="G68" s="213">
        <f t="shared" si="5"/>
        <v>0</v>
      </c>
      <c r="H68" s="195"/>
      <c r="I68" s="195"/>
      <c r="M68" s="224" t="e">
        <f t="shared" si="6"/>
        <v>#N/A</v>
      </c>
      <c r="N68" s="224" t="e">
        <f t="shared" si="7"/>
        <v>#N/A</v>
      </c>
    </row>
    <row r="69" spans="1:14" s="138" customFormat="1">
      <c r="A69" s="149"/>
      <c r="B69" s="221"/>
      <c r="C69" s="221"/>
      <c r="D69" s="221"/>
      <c r="E69" s="212"/>
      <c r="F69" s="212"/>
      <c r="G69" s="213">
        <f t="shared" si="5"/>
        <v>0</v>
      </c>
      <c r="H69" s="195"/>
      <c r="I69" s="195"/>
      <c r="M69" s="224" t="e">
        <f t="shared" si="6"/>
        <v>#N/A</v>
      </c>
      <c r="N69" s="224" t="e">
        <f t="shared" si="7"/>
        <v>#N/A</v>
      </c>
    </row>
    <row r="70" spans="1:14" s="138" customFormat="1">
      <c r="A70" s="149"/>
      <c r="B70" s="221"/>
      <c r="C70" s="221"/>
      <c r="D70" s="221"/>
      <c r="E70" s="212"/>
      <c r="F70" s="212"/>
      <c r="G70" s="213">
        <f t="shared" si="5"/>
        <v>0</v>
      </c>
      <c r="H70" s="195"/>
      <c r="I70" s="195"/>
      <c r="M70" s="224" t="e">
        <f t="shared" si="6"/>
        <v>#N/A</v>
      </c>
      <c r="N70" s="224" t="e">
        <f t="shared" si="7"/>
        <v>#N/A</v>
      </c>
    </row>
    <row r="71" spans="1:14" s="138" customFormat="1">
      <c r="A71" s="149"/>
      <c r="B71" s="221"/>
      <c r="C71" s="221"/>
      <c r="D71" s="221"/>
      <c r="E71" s="212"/>
      <c r="F71" s="212"/>
      <c r="G71" s="213">
        <f t="shared" si="5"/>
        <v>0</v>
      </c>
      <c r="H71" s="195"/>
      <c r="I71" s="195"/>
      <c r="M71" s="224" t="e">
        <f t="shared" si="6"/>
        <v>#N/A</v>
      </c>
      <c r="N71" s="224" t="e">
        <f t="shared" si="7"/>
        <v>#N/A</v>
      </c>
    </row>
    <row r="72" spans="1:14" s="138" customFormat="1">
      <c r="A72" s="149"/>
      <c r="B72" s="221"/>
      <c r="C72" s="221"/>
      <c r="D72" s="221"/>
      <c r="E72" s="212"/>
      <c r="F72" s="212"/>
      <c r="G72" s="213">
        <f t="shared" si="5"/>
        <v>0</v>
      </c>
      <c r="H72" s="195"/>
      <c r="I72" s="195"/>
      <c r="M72" s="224" t="e">
        <f t="shared" si="6"/>
        <v>#N/A</v>
      </c>
      <c r="N72" s="224" t="e">
        <f t="shared" si="7"/>
        <v>#N/A</v>
      </c>
    </row>
    <row r="73" spans="1:14" s="138" customFormat="1">
      <c r="A73" s="149"/>
      <c r="B73" s="221"/>
      <c r="C73" s="221"/>
      <c r="D73" s="221"/>
      <c r="E73" s="212"/>
      <c r="F73" s="212"/>
      <c r="G73" s="213">
        <f t="shared" si="5"/>
        <v>0</v>
      </c>
      <c r="H73" s="195"/>
      <c r="I73" s="195"/>
      <c r="M73" s="224" t="e">
        <f t="shared" si="6"/>
        <v>#N/A</v>
      </c>
      <c r="N73" s="224" t="e">
        <f t="shared" si="7"/>
        <v>#N/A</v>
      </c>
    </row>
    <row r="74" spans="1:14" s="138" customFormat="1">
      <c r="A74" s="149"/>
      <c r="B74" s="221"/>
      <c r="C74" s="221"/>
      <c r="D74" s="221"/>
      <c r="E74" s="212"/>
      <c r="F74" s="212"/>
      <c r="G74" s="213">
        <f t="shared" si="5"/>
        <v>0</v>
      </c>
      <c r="H74" s="195"/>
      <c r="I74" s="195"/>
      <c r="M74" s="224" t="e">
        <f t="shared" si="6"/>
        <v>#N/A</v>
      </c>
      <c r="N74" s="224" t="e">
        <f t="shared" si="7"/>
        <v>#N/A</v>
      </c>
    </row>
    <row r="75" spans="1:14" s="138" customFormat="1">
      <c r="A75" s="149"/>
      <c r="B75" s="221"/>
      <c r="C75" s="221"/>
      <c r="D75" s="221"/>
      <c r="E75" s="212"/>
      <c r="F75" s="212"/>
      <c r="G75" s="213">
        <f t="shared" si="5"/>
        <v>0</v>
      </c>
      <c r="H75" s="195"/>
      <c r="I75" s="195"/>
      <c r="M75" s="224" t="e">
        <f t="shared" si="6"/>
        <v>#N/A</v>
      </c>
      <c r="N75" s="224" t="e">
        <f t="shared" si="7"/>
        <v>#N/A</v>
      </c>
    </row>
    <row r="76" spans="1:14" s="138" customFormat="1">
      <c r="A76" s="149"/>
      <c r="B76" s="221"/>
      <c r="C76" s="221"/>
      <c r="D76" s="221"/>
      <c r="E76" s="212"/>
      <c r="F76" s="212"/>
      <c r="G76" s="213">
        <f t="shared" si="5"/>
        <v>0</v>
      </c>
      <c r="H76" s="195"/>
      <c r="I76" s="195"/>
      <c r="M76" s="224" t="e">
        <f t="shared" si="6"/>
        <v>#N/A</v>
      </c>
      <c r="N76" s="224" t="e">
        <f t="shared" si="7"/>
        <v>#N/A</v>
      </c>
    </row>
    <row r="77" spans="1:14" s="138" customFormat="1">
      <c r="A77" s="149"/>
      <c r="B77" s="221"/>
      <c r="C77" s="221"/>
      <c r="D77" s="221"/>
      <c r="E77" s="212"/>
      <c r="F77" s="212"/>
      <c r="G77" s="213">
        <f t="shared" si="5"/>
        <v>0</v>
      </c>
      <c r="H77" s="195"/>
      <c r="I77" s="195"/>
      <c r="M77" s="224" t="e">
        <f t="shared" si="6"/>
        <v>#N/A</v>
      </c>
      <c r="N77" s="224" t="e">
        <f t="shared" si="7"/>
        <v>#N/A</v>
      </c>
    </row>
    <row r="78" spans="1:14" s="138" customFormat="1">
      <c r="A78" s="149"/>
      <c r="B78" s="221"/>
      <c r="C78" s="221"/>
      <c r="D78" s="221"/>
      <c r="E78" s="212"/>
      <c r="F78" s="212"/>
      <c r="G78" s="213">
        <f t="shared" si="5"/>
        <v>0</v>
      </c>
      <c r="H78" s="195"/>
      <c r="I78" s="195"/>
      <c r="M78" s="224" t="e">
        <f t="shared" si="6"/>
        <v>#N/A</v>
      </c>
      <c r="N78" s="224" t="e">
        <f t="shared" si="7"/>
        <v>#N/A</v>
      </c>
    </row>
    <row r="79" spans="1:14" s="138" customFormat="1">
      <c r="A79" s="149"/>
      <c r="B79" s="221"/>
      <c r="C79" s="221"/>
      <c r="D79" s="221"/>
      <c r="E79" s="212"/>
      <c r="F79" s="212"/>
      <c r="G79" s="213">
        <f t="shared" si="5"/>
        <v>0</v>
      </c>
      <c r="H79" s="195"/>
      <c r="I79" s="195"/>
      <c r="M79" s="224" t="e">
        <f t="shared" si="6"/>
        <v>#N/A</v>
      </c>
      <c r="N79" s="224" t="e">
        <f t="shared" si="7"/>
        <v>#N/A</v>
      </c>
    </row>
    <row r="80" spans="1:14" s="138" customFormat="1">
      <c r="A80" s="149"/>
      <c r="B80" s="221"/>
      <c r="C80" s="221"/>
      <c r="D80" s="221"/>
      <c r="E80" s="212"/>
      <c r="F80" s="212"/>
      <c r="G80" s="213">
        <f t="shared" si="5"/>
        <v>0</v>
      </c>
      <c r="H80" s="195"/>
      <c r="I80" s="195"/>
      <c r="M80" s="224" t="e">
        <f t="shared" si="6"/>
        <v>#N/A</v>
      </c>
      <c r="N80" s="224" t="e">
        <f t="shared" si="7"/>
        <v>#N/A</v>
      </c>
    </row>
    <row r="81" spans="1:14" s="138" customFormat="1">
      <c r="A81" s="149"/>
      <c r="B81" s="221"/>
      <c r="C81" s="221"/>
      <c r="D81" s="221"/>
      <c r="E81" s="212"/>
      <c r="F81" s="212"/>
      <c r="G81" s="213">
        <f t="shared" si="5"/>
        <v>0</v>
      </c>
      <c r="H81" s="195"/>
      <c r="I81" s="195"/>
      <c r="M81" s="224" t="e">
        <f t="shared" si="6"/>
        <v>#N/A</v>
      </c>
      <c r="N81" s="224" t="e">
        <f t="shared" si="7"/>
        <v>#N/A</v>
      </c>
    </row>
    <row r="82" spans="1:14" s="138" customFormat="1">
      <c r="A82" s="149"/>
      <c r="B82" s="221"/>
      <c r="C82" s="221"/>
      <c r="D82" s="221"/>
      <c r="E82" s="212"/>
      <c r="F82" s="212"/>
      <c r="G82" s="213">
        <f t="shared" si="5"/>
        <v>0</v>
      </c>
      <c r="H82" s="195"/>
      <c r="I82" s="195"/>
      <c r="M82" s="224" t="e">
        <f t="shared" si="6"/>
        <v>#N/A</v>
      </c>
      <c r="N82" s="224" t="e">
        <f t="shared" si="7"/>
        <v>#N/A</v>
      </c>
    </row>
    <row r="83" spans="1:14" s="138" customFormat="1">
      <c r="A83" s="149"/>
      <c r="B83" s="221"/>
      <c r="C83" s="221"/>
      <c r="D83" s="221"/>
      <c r="E83" s="212"/>
      <c r="F83" s="212"/>
      <c r="G83" s="213">
        <f t="shared" si="5"/>
        <v>0</v>
      </c>
      <c r="H83" s="195"/>
      <c r="I83" s="195"/>
      <c r="M83" s="224" t="e">
        <f t="shared" si="6"/>
        <v>#N/A</v>
      </c>
      <c r="N83" s="224" t="e">
        <f t="shared" si="7"/>
        <v>#N/A</v>
      </c>
    </row>
    <row r="84" spans="1:14" s="138" customFormat="1">
      <c r="A84" s="149"/>
      <c r="B84" s="221"/>
      <c r="C84" s="221"/>
      <c r="D84" s="221"/>
      <c r="E84" s="212"/>
      <c r="F84" s="212"/>
      <c r="G84" s="213">
        <f t="shared" si="5"/>
        <v>0</v>
      </c>
      <c r="H84" s="195"/>
      <c r="I84" s="195"/>
      <c r="M84" s="224" t="e">
        <f t="shared" si="6"/>
        <v>#N/A</v>
      </c>
      <c r="N84" s="224" t="e">
        <f t="shared" si="7"/>
        <v>#N/A</v>
      </c>
    </row>
    <row r="85" spans="1:14" s="138" customFormat="1">
      <c r="A85" s="149"/>
      <c r="B85" s="221"/>
      <c r="C85" s="221"/>
      <c r="D85" s="221"/>
      <c r="E85" s="212"/>
      <c r="F85" s="212"/>
      <c r="G85" s="213">
        <f t="shared" si="5"/>
        <v>0</v>
      </c>
      <c r="H85" s="195"/>
      <c r="I85" s="195"/>
      <c r="M85" s="224" t="e">
        <f t="shared" si="6"/>
        <v>#N/A</v>
      </c>
      <c r="N85" s="224" t="e">
        <f t="shared" si="7"/>
        <v>#N/A</v>
      </c>
    </row>
    <row r="86" spans="1:14" s="138" customFormat="1">
      <c r="A86" s="149"/>
      <c r="B86" s="221"/>
      <c r="C86" s="221"/>
      <c r="D86" s="221"/>
      <c r="E86" s="212"/>
      <c r="F86" s="212"/>
      <c r="G86" s="213">
        <f t="shared" si="5"/>
        <v>0</v>
      </c>
      <c r="H86" s="195"/>
      <c r="I86" s="195"/>
      <c r="M86" s="224" t="e">
        <f t="shared" si="6"/>
        <v>#N/A</v>
      </c>
      <c r="N86" s="224" t="e">
        <f t="shared" si="7"/>
        <v>#N/A</v>
      </c>
    </row>
    <row r="87" spans="1:14" s="138" customFormat="1">
      <c r="A87" s="149"/>
      <c r="B87" s="221"/>
      <c r="C87" s="221"/>
      <c r="D87" s="221"/>
      <c r="E87" s="212"/>
      <c r="F87" s="212"/>
      <c r="G87" s="213">
        <f t="shared" si="5"/>
        <v>0</v>
      </c>
      <c r="H87" s="195"/>
      <c r="I87" s="195"/>
      <c r="M87" s="224" t="e">
        <f t="shared" si="6"/>
        <v>#N/A</v>
      </c>
      <c r="N87" s="224" t="e">
        <f t="shared" si="7"/>
        <v>#N/A</v>
      </c>
    </row>
    <row r="88" spans="1:14" s="138" customFormat="1">
      <c r="A88" s="149"/>
      <c r="B88" s="221"/>
      <c r="C88" s="221"/>
      <c r="D88" s="221"/>
      <c r="E88" s="212"/>
      <c r="F88" s="212"/>
      <c r="G88" s="213">
        <f t="shared" si="5"/>
        <v>0</v>
      </c>
      <c r="H88" s="195"/>
      <c r="I88" s="195"/>
      <c r="M88" s="224" t="e">
        <f t="shared" si="6"/>
        <v>#N/A</v>
      </c>
      <c r="N88" s="224" t="e">
        <f t="shared" si="7"/>
        <v>#N/A</v>
      </c>
    </row>
    <row r="89" spans="1:14" s="138" customFormat="1">
      <c r="A89" s="149"/>
      <c r="B89" s="221"/>
      <c r="C89" s="221"/>
      <c r="D89" s="221"/>
      <c r="E89" s="212"/>
      <c r="F89" s="212"/>
      <c r="G89" s="213">
        <f t="shared" si="5"/>
        <v>0</v>
      </c>
      <c r="H89" s="195"/>
      <c r="I89" s="195"/>
      <c r="M89" s="224" t="e">
        <f t="shared" si="6"/>
        <v>#N/A</v>
      </c>
      <c r="N89" s="224" t="e">
        <f t="shared" si="7"/>
        <v>#N/A</v>
      </c>
    </row>
    <row r="90" spans="1:14" s="138" customFormat="1">
      <c r="A90" s="149"/>
      <c r="B90" s="221"/>
      <c r="C90" s="221"/>
      <c r="D90" s="221"/>
      <c r="E90" s="212"/>
      <c r="F90" s="212"/>
      <c r="G90" s="213">
        <f t="shared" si="5"/>
        <v>0</v>
      </c>
      <c r="H90" s="195"/>
      <c r="I90" s="195"/>
      <c r="M90" s="224" t="e">
        <f t="shared" si="6"/>
        <v>#N/A</v>
      </c>
      <c r="N90" s="224" t="e">
        <f t="shared" si="7"/>
        <v>#N/A</v>
      </c>
    </row>
    <row r="91" spans="1:14" s="138" customFormat="1">
      <c r="A91" s="149"/>
      <c r="B91" s="221"/>
      <c r="C91" s="221"/>
      <c r="D91" s="221"/>
      <c r="E91" s="212"/>
      <c r="F91" s="212"/>
      <c r="G91" s="213">
        <f t="shared" si="5"/>
        <v>0</v>
      </c>
      <c r="H91" s="195"/>
      <c r="I91" s="195"/>
      <c r="M91" s="224" t="e">
        <f t="shared" si="6"/>
        <v>#N/A</v>
      </c>
      <c r="N91" s="224" t="e">
        <f t="shared" si="7"/>
        <v>#N/A</v>
      </c>
    </row>
    <row r="92" spans="1:14" s="138" customFormat="1">
      <c r="A92" s="149"/>
      <c r="B92" s="221"/>
      <c r="C92" s="221"/>
      <c r="D92" s="221"/>
      <c r="E92" s="212"/>
      <c r="F92" s="212"/>
      <c r="G92" s="213">
        <f t="shared" si="5"/>
        <v>0</v>
      </c>
      <c r="H92" s="195"/>
      <c r="I92" s="195"/>
      <c r="M92" s="224" t="e">
        <f t="shared" si="6"/>
        <v>#N/A</v>
      </c>
      <c r="N92" s="224" t="e">
        <f t="shared" si="7"/>
        <v>#N/A</v>
      </c>
    </row>
    <row r="93" spans="1:14" s="138" customFormat="1">
      <c r="A93" s="149"/>
      <c r="B93" s="221"/>
      <c r="C93" s="221"/>
      <c r="D93" s="221"/>
      <c r="E93" s="212"/>
      <c r="F93" s="212"/>
      <c r="G93" s="213">
        <f t="shared" si="5"/>
        <v>0</v>
      </c>
      <c r="H93" s="195"/>
      <c r="I93" s="195"/>
      <c r="M93" s="224" t="e">
        <f t="shared" si="6"/>
        <v>#N/A</v>
      </c>
      <c r="N93" s="224" t="e">
        <f t="shared" si="7"/>
        <v>#N/A</v>
      </c>
    </row>
    <row r="94" spans="1:14" s="138" customFormat="1">
      <c r="A94" s="149"/>
      <c r="B94" s="221"/>
      <c r="C94" s="221"/>
      <c r="D94" s="221"/>
      <c r="E94" s="212"/>
      <c r="F94" s="212"/>
      <c r="G94" s="213">
        <f t="shared" si="5"/>
        <v>0</v>
      </c>
      <c r="H94" s="195"/>
      <c r="I94" s="195"/>
      <c r="M94" s="224" t="e">
        <f t="shared" si="6"/>
        <v>#N/A</v>
      </c>
      <c r="N94" s="224" t="e">
        <f t="shared" si="7"/>
        <v>#N/A</v>
      </c>
    </row>
    <row r="95" spans="1:14" s="138" customFormat="1">
      <c r="A95" s="149"/>
      <c r="B95" s="221"/>
      <c r="C95" s="221"/>
      <c r="D95" s="221"/>
      <c r="E95" s="212"/>
      <c r="F95" s="212"/>
      <c r="G95" s="213">
        <f t="shared" si="5"/>
        <v>0</v>
      </c>
      <c r="H95" s="195"/>
      <c r="I95" s="195"/>
      <c r="M95" s="224" t="e">
        <f t="shared" si="6"/>
        <v>#N/A</v>
      </c>
      <c r="N95" s="224" t="e">
        <f t="shared" si="7"/>
        <v>#N/A</v>
      </c>
    </row>
    <row r="96" spans="1:14" s="138" customFormat="1">
      <c r="A96" s="149"/>
      <c r="B96" s="221"/>
      <c r="C96" s="221"/>
      <c r="D96" s="221"/>
      <c r="E96" s="212"/>
      <c r="F96" s="212"/>
      <c r="G96" s="213">
        <f t="shared" si="5"/>
        <v>0</v>
      </c>
      <c r="H96" s="195"/>
      <c r="I96" s="195"/>
      <c r="M96" s="224" t="e">
        <f t="shared" si="6"/>
        <v>#N/A</v>
      </c>
      <c r="N96" s="224" t="e">
        <f t="shared" si="7"/>
        <v>#N/A</v>
      </c>
    </row>
    <row r="97" spans="1:14" s="138" customFormat="1">
      <c r="A97" s="149"/>
      <c r="B97" s="221"/>
      <c r="C97" s="221"/>
      <c r="D97" s="221"/>
      <c r="E97" s="212"/>
      <c r="F97" s="212"/>
      <c r="G97" s="213">
        <f t="shared" si="5"/>
        <v>0</v>
      </c>
      <c r="H97" s="195"/>
      <c r="I97" s="195"/>
      <c r="M97" s="224" t="e">
        <f t="shared" si="6"/>
        <v>#N/A</v>
      </c>
      <c r="N97" s="224" t="e">
        <f t="shared" si="7"/>
        <v>#N/A</v>
      </c>
    </row>
    <row r="98" spans="1:14" s="138" customFormat="1">
      <c r="A98" s="149"/>
      <c r="B98" s="221"/>
      <c r="C98" s="221"/>
      <c r="D98" s="221"/>
      <c r="E98" s="212"/>
      <c r="F98" s="212"/>
      <c r="G98" s="213">
        <f t="shared" si="5"/>
        <v>0</v>
      </c>
      <c r="H98" s="195"/>
      <c r="I98" s="195"/>
      <c r="M98" s="224" t="e">
        <f t="shared" si="6"/>
        <v>#N/A</v>
      </c>
      <c r="N98" s="224" t="e">
        <f t="shared" si="7"/>
        <v>#N/A</v>
      </c>
    </row>
    <row r="99" spans="1:14" s="138" customFormat="1">
      <c r="A99" s="149"/>
      <c r="B99" s="221"/>
      <c r="C99" s="221"/>
      <c r="D99" s="221"/>
      <c r="E99" s="212"/>
      <c r="F99" s="212"/>
      <c r="G99" s="213">
        <f t="shared" si="5"/>
        <v>0</v>
      </c>
      <c r="H99" s="195"/>
      <c r="I99" s="195"/>
      <c r="M99" s="224" t="e">
        <f t="shared" si="6"/>
        <v>#N/A</v>
      </c>
      <c r="N99" s="224" t="e">
        <f t="shared" si="7"/>
        <v>#N/A</v>
      </c>
    </row>
    <row r="100" spans="1:14" s="138" customFormat="1">
      <c r="A100" s="149"/>
      <c r="B100" s="221"/>
      <c r="C100" s="221"/>
      <c r="D100" s="221"/>
      <c r="E100" s="212"/>
      <c r="F100" s="212"/>
      <c r="G100" s="213">
        <f t="shared" si="5"/>
        <v>0</v>
      </c>
      <c r="H100" s="195"/>
      <c r="I100" s="195"/>
      <c r="M100" s="224" t="e">
        <f t="shared" si="6"/>
        <v>#N/A</v>
      </c>
      <c r="N100" s="224" t="e">
        <f t="shared" si="7"/>
        <v>#N/A</v>
      </c>
    </row>
    <row r="101" spans="1:14" s="138" customFormat="1">
      <c r="A101" s="149"/>
      <c r="B101" s="221"/>
      <c r="C101" s="221"/>
      <c r="D101" s="221"/>
      <c r="E101" s="212"/>
      <c r="F101" s="212"/>
      <c r="G101" s="213">
        <f t="shared" si="5"/>
        <v>0</v>
      </c>
      <c r="H101" s="195"/>
      <c r="I101" s="195"/>
      <c r="M101" s="224" t="e">
        <f t="shared" si="6"/>
        <v>#N/A</v>
      </c>
      <c r="N101" s="224" t="e">
        <f t="shared" si="7"/>
        <v>#N/A</v>
      </c>
    </row>
    <row r="102" spans="1:14" s="138" customFormat="1">
      <c r="A102" s="149"/>
      <c r="B102" s="221"/>
      <c r="C102" s="221"/>
      <c r="D102" s="221"/>
      <c r="E102" s="212"/>
      <c r="F102" s="212"/>
      <c r="G102" s="213">
        <f t="shared" si="5"/>
        <v>0</v>
      </c>
      <c r="H102" s="195"/>
      <c r="I102" s="195"/>
      <c r="M102" s="224" t="e">
        <f t="shared" si="6"/>
        <v>#N/A</v>
      </c>
      <c r="N102" s="224" t="e">
        <f t="shared" si="7"/>
        <v>#N/A</v>
      </c>
    </row>
    <row r="103" spans="1:14" s="138" customFormat="1">
      <c r="A103" s="149"/>
      <c r="B103" s="221"/>
      <c r="C103" s="221"/>
      <c r="D103" s="221"/>
      <c r="E103" s="212"/>
      <c r="F103" s="212"/>
      <c r="G103" s="213">
        <f t="shared" si="5"/>
        <v>0</v>
      </c>
      <c r="H103" s="195"/>
      <c r="I103" s="195"/>
      <c r="M103" s="224" t="e">
        <f t="shared" si="6"/>
        <v>#N/A</v>
      </c>
      <c r="N103" s="224" t="e">
        <f t="shared" si="7"/>
        <v>#N/A</v>
      </c>
    </row>
    <row r="104" spans="1:14" s="138" customFormat="1">
      <c r="A104" s="149"/>
      <c r="B104" s="221"/>
      <c r="C104" s="221"/>
      <c r="D104" s="221"/>
      <c r="E104" s="212"/>
      <c r="F104" s="212"/>
      <c r="G104" s="213">
        <f t="shared" si="5"/>
        <v>0</v>
      </c>
      <c r="H104" s="195"/>
      <c r="I104" s="195"/>
      <c r="M104" s="224" t="e">
        <f t="shared" si="6"/>
        <v>#N/A</v>
      </c>
      <c r="N104" s="224" t="e">
        <f t="shared" si="7"/>
        <v>#N/A</v>
      </c>
    </row>
    <row r="105" spans="1:14" s="138" customFormat="1">
      <c r="A105" s="149"/>
      <c r="B105" s="221"/>
      <c r="C105" s="221"/>
      <c r="D105" s="221"/>
      <c r="E105" s="212"/>
      <c r="F105" s="212"/>
      <c r="G105" s="213">
        <f t="shared" ref="G105:G133" si="8">E105*F105</f>
        <v>0</v>
      </c>
      <c r="H105" s="195"/>
      <c r="I105" s="195"/>
      <c r="M105" s="224" t="e">
        <f t="shared" ref="M105:M133" si="9">IF(OR(E105&lt;=VLOOKUP(A105,$L$6:$N$11,2,FALSE),VLOOKUP(A105,$L$6:$N$11,3,FALSE)&lt;&gt;"／台"),E105,VLOOKUP(A105,$L$6:$N$11,2,FALSE))</f>
        <v>#N/A</v>
      </c>
      <c r="N105" s="224" t="e">
        <f t="shared" ref="N105:N133" si="10">M105*F105</f>
        <v>#N/A</v>
      </c>
    </row>
    <row r="106" spans="1:14" s="138" customFormat="1">
      <c r="A106" s="149"/>
      <c r="B106" s="221"/>
      <c r="C106" s="221"/>
      <c r="D106" s="221"/>
      <c r="E106" s="212"/>
      <c r="F106" s="212"/>
      <c r="G106" s="213">
        <f t="shared" si="8"/>
        <v>0</v>
      </c>
      <c r="H106" s="195"/>
      <c r="I106" s="195"/>
      <c r="M106" s="224" t="e">
        <f t="shared" si="9"/>
        <v>#N/A</v>
      </c>
      <c r="N106" s="224" t="e">
        <f t="shared" si="10"/>
        <v>#N/A</v>
      </c>
    </row>
    <row r="107" spans="1:14" s="138" customFormat="1">
      <c r="A107" s="149"/>
      <c r="B107" s="221"/>
      <c r="C107" s="221"/>
      <c r="D107" s="221"/>
      <c r="E107" s="212"/>
      <c r="F107" s="212"/>
      <c r="G107" s="213">
        <f t="shared" si="8"/>
        <v>0</v>
      </c>
      <c r="H107" s="195"/>
      <c r="I107" s="195"/>
      <c r="M107" s="224" t="e">
        <f t="shared" si="9"/>
        <v>#N/A</v>
      </c>
      <c r="N107" s="224" t="e">
        <f t="shared" si="10"/>
        <v>#N/A</v>
      </c>
    </row>
    <row r="108" spans="1:14" s="138" customFormat="1">
      <c r="A108" s="149"/>
      <c r="B108" s="221"/>
      <c r="C108" s="221"/>
      <c r="D108" s="221"/>
      <c r="E108" s="212"/>
      <c r="F108" s="212"/>
      <c r="G108" s="213">
        <f t="shared" si="8"/>
        <v>0</v>
      </c>
      <c r="H108" s="195"/>
      <c r="I108" s="195"/>
      <c r="M108" s="224" t="e">
        <f t="shared" si="9"/>
        <v>#N/A</v>
      </c>
      <c r="N108" s="224" t="e">
        <f t="shared" si="10"/>
        <v>#N/A</v>
      </c>
    </row>
    <row r="109" spans="1:14" s="138" customFormat="1">
      <c r="A109" s="149"/>
      <c r="B109" s="221"/>
      <c r="C109" s="221"/>
      <c r="D109" s="221"/>
      <c r="E109" s="212"/>
      <c r="F109" s="212"/>
      <c r="G109" s="213">
        <f t="shared" si="8"/>
        <v>0</v>
      </c>
      <c r="H109" s="195"/>
      <c r="I109" s="195"/>
      <c r="M109" s="224" t="e">
        <f t="shared" si="9"/>
        <v>#N/A</v>
      </c>
      <c r="N109" s="224" t="e">
        <f t="shared" si="10"/>
        <v>#N/A</v>
      </c>
    </row>
    <row r="110" spans="1:14" s="138" customFormat="1">
      <c r="A110" s="149"/>
      <c r="B110" s="221"/>
      <c r="C110" s="221"/>
      <c r="D110" s="221"/>
      <c r="E110" s="212"/>
      <c r="F110" s="212"/>
      <c r="G110" s="213">
        <f t="shared" si="8"/>
        <v>0</v>
      </c>
      <c r="H110" s="195"/>
      <c r="I110" s="195"/>
      <c r="M110" s="224" t="e">
        <f t="shared" si="9"/>
        <v>#N/A</v>
      </c>
      <c r="N110" s="224" t="e">
        <f t="shared" si="10"/>
        <v>#N/A</v>
      </c>
    </row>
    <row r="111" spans="1:14" s="138" customFormat="1">
      <c r="A111" s="149"/>
      <c r="B111" s="221"/>
      <c r="C111" s="221"/>
      <c r="D111" s="221"/>
      <c r="E111" s="212"/>
      <c r="F111" s="212"/>
      <c r="G111" s="213">
        <f t="shared" si="8"/>
        <v>0</v>
      </c>
      <c r="H111" s="195"/>
      <c r="I111" s="195"/>
      <c r="M111" s="224" t="e">
        <f t="shared" si="9"/>
        <v>#N/A</v>
      </c>
      <c r="N111" s="224" t="e">
        <f t="shared" si="10"/>
        <v>#N/A</v>
      </c>
    </row>
    <row r="112" spans="1:14" s="138" customFormat="1">
      <c r="A112" s="149"/>
      <c r="B112" s="221"/>
      <c r="C112" s="221"/>
      <c r="D112" s="221"/>
      <c r="E112" s="212"/>
      <c r="F112" s="212"/>
      <c r="G112" s="213">
        <f t="shared" si="8"/>
        <v>0</v>
      </c>
      <c r="H112" s="195"/>
      <c r="I112" s="195"/>
      <c r="M112" s="224" t="e">
        <f t="shared" si="9"/>
        <v>#N/A</v>
      </c>
      <c r="N112" s="224" t="e">
        <f t="shared" si="10"/>
        <v>#N/A</v>
      </c>
    </row>
    <row r="113" spans="1:14" s="138" customFormat="1">
      <c r="A113" s="149"/>
      <c r="B113" s="221"/>
      <c r="C113" s="221"/>
      <c r="D113" s="221"/>
      <c r="E113" s="212"/>
      <c r="F113" s="212"/>
      <c r="G113" s="213">
        <f t="shared" si="8"/>
        <v>0</v>
      </c>
      <c r="H113" s="195"/>
      <c r="I113" s="195"/>
      <c r="M113" s="224" t="e">
        <f t="shared" si="9"/>
        <v>#N/A</v>
      </c>
      <c r="N113" s="224" t="e">
        <f t="shared" si="10"/>
        <v>#N/A</v>
      </c>
    </row>
    <row r="114" spans="1:14" s="138" customFormat="1">
      <c r="A114" s="149"/>
      <c r="B114" s="221"/>
      <c r="C114" s="221"/>
      <c r="D114" s="221"/>
      <c r="E114" s="212"/>
      <c r="F114" s="212"/>
      <c r="G114" s="213">
        <f t="shared" si="8"/>
        <v>0</v>
      </c>
      <c r="H114" s="195"/>
      <c r="I114" s="195"/>
      <c r="M114" s="224" t="e">
        <f t="shared" si="9"/>
        <v>#N/A</v>
      </c>
      <c r="N114" s="224" t="e">
        <f t="shared" si="10"/>
        <v>#N/A</v>
      </c>
    </row>
    <row r="115" spans="1:14" s="138" customFormat="1">
      <c r="A115" s="149"/>
      <c r="B115" s="221"/>
      <c r="C115" s="221"/>
      <c r="D115" s="221"/>
      <c r="E115" s="212"/>
      <c r="F115" s="212"/>
      <c r="G115" s="213">
        <f t="shared" si="8"/>
        <v>0</v>
      </c>
      <c r="H115" s="195"/>
      <c r="I115" s="195"/>
      <c r="M115" s="224" t="e">
        <f t="shared" si="9"/>
        <v>#N/A</v>
      </c>
      <c r="N115" s="224" t="e">
        <f t="shared" si="10"/>
        <v>#N/A</v>
      </c>
    </row>
    <row r="116" spans="1:14" s="138" customFormat="1">
      <c r="A116" s="149"/>
      <c r="B116" s="221"/>
      <c r="C116" s="221"/>
      <c r="D116" s="221"/>
      <c r="E116" s="212"/>
      <c r="F116" s="212"/>
      <c r="G116" s="213">
        <f t="shared" si="8"/>
        <v>0</v>
      </c>
      <c r="H116" s="195"/>
      <c r="I116" s="195"/>
      <c r="M116" s="224" t="e">
        <f t="shared" si="9"/>
        <v>#N/A</v>
      </c>
      <c r="N116" s="224" t="e">
        <f t="shared" si="10"/>
        <v>#N/A</v>
      </c>
    </row>
    <row r="117" spans="1:14" s="138" customFormat="1">
      <c r="A117" s="149"/>
      <c r="B117" s="221"/>
      <c r="C117" s="221"/>
      <c r="D117" s="221"/>
      <c r="E117" s="212"/>
      <c r="F117" s="212"/>
      <c r="G117" s="213">
        <f t="shared" si="8"/>
        <v>0</v>
      </c>
      <c r="H117" s="195"/>
      <c r="I117" s="195"/>
      <c r="M117" s="224" t="e">
        <f t="shared" si="9"/>
        <v>#N/A</v>
      </c>
      <c r="N117" s="224" t="e">
        <f t="shared" si="10"/>
        <v>#N/A</v>
      </c>
    </row>
    <row r="118" spans="1:14" s="138" customFormat="1">
      <c r="A118" s="149"/>
      <c r="B118" s="221"/>
      <c r="C118" s="221"/>
      <c r="D118" s="221"/>
      <c r="E118" s="212"/>
      <c r="F118" s="212"/>
      <c r="G118" s="213">
        <f t="shared" si="8"/>
        <v>0</v>
      </c>
      <c r="H118" s="195"/>
      <c r="I118" s="195"/>
      <c r="M118" s="224" t="e">
        <f t="shared" si="9"/>
        <v>#N/A</v>
      </c>
      <c r="N118" s="224" t="e">
        <f t="shared" si="10"/>
        <v>#N/A</v>
      </c>
    </row>
    <row r="119" spans="1:14" s="138" customFormat="1">
      <c r="A119" s="149"/>
      <c r="B119" s="221"/>
      <c r="C119" s="221"/>
      <c r="D119" s="221"/>
      <c r="E119" s="212"/>
      <c r="F119" s="212"/>
      <c r="G119" s="213">
        <f t="shared" si="8"/>
        <v>0</v>
      </c>
      <c r="H119" s="195"/>
      <c r="I119" s="195"/>
      <c r="M119" s="224" t="e">
        <f t="shared" si="9"/>
        <v>#N/A</v>
      </c>
      <c r="N119" s="224" t="e">
        <f t="shared" si="10"/>
        <v>#N/A</v>
      </c>
    </row>
    <row r="120" spans="1:14" s="138" customFormat="1">
      <c r="A120" s="149"/>
      <c r="B120" s="221"/>
      <c r="C120" s="221"/>
      <c r="D120" s="221"/>
      <c r="E120" s="212"/>
      <c r="F120" s="212"/>
      <c r="G120" s="213">
        <f t="shared" si="8"/>
        <v>0</v>
      </c>
      <c r="H120" s="195"/>
      <c r="I120" s="195"/>
      <c r="M120" s="224" t="e">
        <f t="shared" si="9"/>
        <v>#N/A</v>
      </c>
      <c r="N120" s="224" t="e">
        <f t="shared" si="10"/>
        <v>#N/A</v>
      </c>
    </row>
    <row r="121" spans="1:14" s="138" customFormat="1">
      <c r="A121" s="149"/>
      <c r="B121" s="221"/>
      <c r="C121" s="221"/>
      <c r="D121" s="221"/>
      <c r="E121" s="212"/>
      <c r="F121" s="212"/>
      <c r="G121" s="213">
        <f t="shared" si="8"/>
        <v>0</v>
      </c>
      <c r="H121" s="195"/>
      <c r="I121" s="195"/>
      <c r="M121" s="224" t="e">
        <f t="shared" si="9"/>
        <v>#N/A</v>
      </c>
      <c r="N121" s="224" t="e">
        <f t="shared" si="10"/>
        <v>#N/A</v>
      </c>
    </row>
    <row r="122" spans="1:14" s="138" customFormat="1">
      <c r="A122" s="149"/>
      <c r="B122" s="221"/>
      <c r="C122" s="221"/>
      <c r="D122" s="221"/>
      <c r="E122" s="212"/>
      <c r="F122" s="212"/>
      <c r="G122" s="213">
        <f t="shared" si="8"/>
        <v>0</v>
      </c>
      <c r="H122" s="195"/>
      <c r="I122" s="195"/>
      <c r="M122" s="224" t="e">
        <f t="shared" si="9"/>
        <v>#N/A</v>
      </c>
      <c r="N122" s="224" t="e">
        <f t="shared" si="10"/>
        <v>#N/A</v>
      </c>
    </row>
    <row r="123" spans="1:14" s="138" customFormat="1">
      <c r="A123" s="149"/>
      <c r="B123" s="221"/>
      <c r="C123" s="221"/>
      <c r="D123" s="221"/>
      <c r="E123" s="212"/>
      <c r="F123" s="212"/>
      <c r="G123" s="213">
        <f t="shared" si="8"/>
        <v>0</v>
      </c>
      <c r="H123" s="195"/>
      <c r="I123" s="195"/>
      <c r="M123" s="224" t="e">
        <f t="shared" si="9"/>
        <v>#N/A</v>
      </c>
      <c r="N123" s="224" t="e">
        <f t="shared" si="10"/>
        <v>#N/A</v>
      </c>
    </row>
    <row r="124" spans="1:14" s="138" customFormat="1">
      <c r="A124" s="149"/>
      <c r="B124" s="221"/>
      <c r="C124" s="221"/>
      <c r="D124" s="221"/>
      <c r="E124" s="212"/>
      <c r="F124" s="212"/>
      <c r="G124" s="213">
        <f t="shared" si="8"/>
        <v>0</v>
      </c>
      <c r="H124" s="195"/>
      <c r="I124" s="195"/>
      <c r="M124" s="224" t="e">
        <f t="shared" si="9"/>
        <v>#N/A</v>
      </c>
      <c r="N124" s="224" t="e">
        <f t="shared" si="10"/>
        <v>#N/A</v>
      </c>
    </row>
    <row r="125" spans="1:14" s="138" customFormat="1">
      <c r="A125" s="149"/>
      <c r="B125" s="221"/>
      <c r="C125" s="221"/>
      <c r="D125" s="221"/>
      <c r="E125" s="212"/>
      <c r="F125" s="212"/>
      <c r="G125" s="213">
        <f t="shared" si="8"/>
        <v>0</v>
      </c>
      <c r="H125" s="195"/>
      <c r="I125" s="195"/>
      <c r="M125" s="224" t="e">
        <f t="shared" si="9"/>
        <v>#N/A</v>
      </c>
      <c r="N125" s="224" t="e">
        <f t="shared" si="10"/>
        <v>#N/A</v>
      </c>
    </row>
    <row r="126" spans="1:14" s="138" customFormat="1">
      <c r="A126" s="149"/>
      <c r="B126" s="221"/>
      <c r="C126" s="221"/>
      <c r="D126" s="221"/>
      <c r="E126" s="212"/>
      <c r="F126" s="212"/>
      <c r="G126" s="213">
        <f t="shared" si="8"/>
        <v>0</v>
      </c>
      <c r="H126" s="195"/>
      <c r="I126" s="195"/>
      <c r="M126" s="224" t="e">
        <f t="shared" si="9"/>
        <v>#N/A</v>
      </c>
      <c r="N126" s="224" t="e">
        <f t="shared" si="10"/>
        <v>#N/A</v>
      </c>
    </row>
    <row r="127" spans="1:14" s="138" customFormat="1">
      <c r="A127" s="149"/>
      <c r="B127" s="221"/>
      <c r="C127" s="221"/>
      <c r="D127" s="221"/>
      <c r="E127" s="212"/>
      <c r="F127" s="212"/>
      <c r="G127" s="213">
        <f t="shared" si="8"/>
        <v>0</v>
      </c>
      <c r="H127" s="195"/>
      <c r="I127" s="195"/>
      <c r="M127" s="224" t="e">
        <f t="shared" si="9"/>
        <v>#N/A</v>
      </c>
      <c r="N127" s="224" t="e">
        <f t="shared" si="10"/>
        <v>#N/A</v>
      </c>
    </row>
    <row r="128" spans="1:14" s="138" customFormat="1">
      <c r="A128" s="149"/>
      <c r="B128" s="221"/>
      <c r="C128" s="221"/>
      <c r="D128" s="221"/>
      <c r="E128" s="212"/>
      <c r="F128" s="212"/>
      <c r="G128" s="213">
        <f t="shared" si="8"/>
        <v>0</v>
      </c>
      <c r="H128" s="195"/>
      <c r="I128" s="195"/>
      <c r="M128" s="224" t="e">
        <f t="shared" si="9"/>
        <v>#N/A</v>
      </c>
      <c r="N128" s="224" t="e">
        <f t="shared" si="10"/>
        <v>#N/A</v>
      </c>
    </row>
    <row r="129" spans="1:14" s="138" customFormat="1">
      <c r="A129" s="149"/>
      <c r="B129" s="221"/>
      <c r="C129" s="221"/>
      <c r="D129" s="221"/>
      <c r="E129" s="212"/>
      <c r="F129" s="212"/>
      <c r="G129" s="213">
        <f t="shared" si="8"/>
        <v>0</v>
      </c>
      <c r="H129" s="195"/>
      <c r="I129" s="195"/>
      <c r="M129" s="224" t="e">
        <f t="shared" si="9"/>
        <v>#N/A</v>
      </c>
      <c r="N129" s="224" t="e">
        <f t="shared" si="10"/>
        <v>#N/A</v>
      </c>
    </row>
    <row r="130" spans="1:14" s="138" customFormat="1">
      <c r="A130" s="149"/>
      <c r="B130" s="221"/>
      <c r="C130" s="221"/>
      <c r="D130" s="221"/>
      <c r="E130" s="212"/>
      <c r="F130" s="212"/>
      <c r="G130" s="213">
        <f t="shared" si="8"/>
        <v>0</v>
      </c>
      <c r="H130" s="195"/>
      <c r="I130" s="195"/>
      <c r="M130" s="224" t="e">
        <f t="shared" si="9"/>
        <v>#N/A</v>
      </c>
      <c r="N130" s="224" t="e">
        <f t="shared" si="10"/>
        <v>#N/A</v>
      </c>
    </row>
    <row r="131" spans="1:14" s="138" customFormat="1">
      <c r="A131" s="149"/>
      <c r="B131" s="221"/>
      <c r="C131" s="221"/>
      <c r="D131" s="221"/>
      <c r="E131" s="212"/>
      <c r="F131" s="212"/>
      <c r="G131" s="213">
        <f t="shared" si="8"/>
        <v>0</v>
      </c>
      <c r="H131" s="195"/>
      <c r="I131" s="195"/>
      <c r="M131" s="224" t="e">
        <f t="shared" si="9"/>
        <v>#N/A</v>
      </c>
      <c r="N131" s="224" t="e">
        <f t="shared" si="10"/>
        <v>#N/A</v>
      </c>
    </row>
    <row r="132" spans="1:14" s="138" customFormat="1">
      <c r="A132" s="149"/>
      <c r="B132" s="221"/>
      <c r="C132" s="221"/>
      <c r="D132" s="221"/>
      <c r="E132" s="212"/>
      <c r="F132" s="212"/>
      <c r="G132" s="213">
        <f t="shared" si="8"/>
        <v>0</v>
      </c>
      <c r="H132" s="195"/>
      <c r="I132" s="195"/>
      <c r="M132" s="224" t="e">
        <f t="shared" si="9"/>
        <v>#N/A</v>
      </c>
      <c r="N132" s="224" t="e">
        <f t="shared" si="10"/>
        <v>#N/A</v>
      </c>
    </row>
    <row r="133" spans="1:14" s="138" customFormat="1">
      <c r="A133" s="149"/>
      <c r="B133" s="221"/>
      <c r="C133" s="221"/>
      <c r="D133" s="221"/>
      <c r="E133" s="212"/>
      <c r="F133" s="212"/>
      <c r="G133" s="213">
        <f t="shared" si="8"/>
        <v>0</v>
      </c>
      <c r="H133" s="195"/>
      <c r="I133" s="195"/>
      <c r="M133" s="224" t="e">
        <f t="shared" si="9"/>
        <v>#N/A</v>
      </c>
      <c r="N133" s="224" t="e">
        <f t="shared" si="10"/>
        <v>#N/A</v>
      </c>
    </row>
  </sheetData>
  <sheetProtection algorithmName="SHA-512" hashValue="PtUO/y6VAI8G7D23n1RPL+zs1W+Pq+qwe/CDPoK/+WXekh0hDY5sjaXpMYPQMwTV8OstiHP0fNPaDxAw6bzkgA==" saltValue="BSX9deUSerV1HmV/wrL78A==" spinCount="100000" sheet="1" insertRows="0" selectLockedCells="1"/>
  <mergeCells count="15">
    <mergeCell ref="B11:D11"/>
    <mergeCell ref="E11:F11"/>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1:A133" xr:uid="{CBB86288-F056-4C16-9E87-495E5677A429}">
      <formula1>$A$6:$A$11</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14D1-181A-4EC4-AC24-0E2D3F5D6210}">
  <sheetPr>
    <tabColor theme="4" tint="0.39997558519241921"/>
    <pageSetUpPr fitToPage="1"/>
  </sheetPr>
  <dimension ref="A1:J21"/>
  <sheetViews>
    <sheetView showGridLines="0" view="pageBreakPreview" topLeftCell="D1" zoomScaleNormal="100" zoomScaleSheetLayoutView="100" workbookViewId="0">
      <selection activeCell="E5" sqref="E5:J6"/>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25" customFormat="1">
      <c r="A1" s="125" t="s">
        <v>238</v>
      </c>
      <c r="H1" s="193" t="s">
        <v>306</v>
      </c>
    </row>
    <row r="2" spans="1:10" s="125" customFormat="1" ht="19.5">
      <c r="A2" s="126" t="s">
        <v>268</v>
      </c>
    </row>
    <row r="3" spans="1:10" s="125" customFormat="1" ht="19.5">
      <c r="D3" s="142"/>
      <c r="F3" s="128" t="s">
        <v>90</v>
      </c>
      <c r="G3" s="324">
        <f>基本情報!E8</f>
        <v>0</v>
      </c>
      <c r="H3" s="325"/>
      <c r="I3" s="142"/>
    </row>
    <row r="5" spans="1:10">
      <c r="B5" s="330" t="s">
        <v>269</v>
      </c>
      <c r="C5" s="330"/>
      <c r="D5" s="330"/>
      <c r="E5" s="299">
        <f>SUM(F6:H6)</f>
        <v>0</v>
      </c>
      <c r="F5" s="163" t="s">
        <v>270</v>
      </c>
      <c r="G5" s="164" t="s">
        <v>271</v>
      </c>
      <c r="H5" s="164" t="s">
        <v>272</v>
      </c>
    </row>
    <row r="6" spans="1:10" s="162" customFormat="1" ht="28.15" customHeight="1">
      <c r="B6" s="330"/>
      <c r="C6" s="330"/>
      <c r="D6" s="330"/>
      <c r="E6" s="299"/>
      <c r="F6" s="165"/>
      <c r="G6" s="165"/>
      <c r="H6" s="165"/>
    </row>
    <row r="7" spans="1:10" s="162" customFormat="1" ht="10.15" customHeight="1"/>
    <row r="8" spans="1:10" s="162" customFormat="1" ht="28.15" customHeight="1">
      <c r="B8" s="191" t="s">
        <v>330</v>
      </c>
      <c r="E8" s="165"/>
      <c r="F8" s="197" t="str">
        <f>IF(E8&gt;J8,"入力できる最大日数("&amp;J8&amp;"日)を超えています","")</f>
        <v/>
      </c>
      <c r="G8" s="189"/>
      <c r="H8" s="189"/>
      <c r="I8" s="189"/>
      <c r="J8" s="189">
        <f>_xlfn.DAYS("2023/5/7","2023/4/1")+1</f>
        <v>37</v>
      </c>
    </row>
    <row r="9" spans="1:10" s="162" customFormat="1" ht="10.15" customHeight="1"/>
    <row r="10" spans="1:10" s="162" customFormat="1" ht="28.15" customHeight="1">
      <c r="B10" s="162" t="s">
        <v>273</v>
      </c>
      <c r="E10" s="188">
        <f>E5*E8</f>
        <v>0</v>
      </c>
    </row>
    <row r="11" spans="1:10" s="162" customFormat="1" ht="31.15" customHeight="1">
      <c r="H11" s="166" t="s">
        <v>18</v>
      </c>
    </row>
    <row r="12" spans="1:10" s="167" customFormat="1">
      <c r="B12" s="285"/>
      <c r="C12" s="168" t="s">
        <v>274</v>
      </c>
      <c r="D12" s="168" t="s">
        <v>275</v>
      </c>
      <c r="E12" s="168" t="s">
        <v>276</v>
      </c>
      <c r="F12" s="168" t="s">
        <v>277</v>
      </c>
      <c r="G12" s="168" t="s">
        <v>278</v>
      </c>
      <c r="H12" s="168" t="s">
        <v>279</v>
      </c>
    </row>
    <row r="13" spans="1:10" s="167" customFormat="1">
      <c r="B13" s="285"/>
      <c r="C13" s="169" t="s">
        <v>11</v>
      </c>
      <c r="D13" s="169" t="s">
        <v>280</v>
      </c>
      <c r="E13" s="169" t="s">
        <v>281</v>
      </c>
      <c r="F13" s="169" t="s">
        <v>282</v>
      </c>
      <c r="G13" s="169" t="s">
        <v>283</v>
      </c>
      <c r="H13" s="169" t="s">
        <v>284</v>
      </c>
    </row>
    <row r="14" spans="1:10" s="167" customFormat="1" ht="57.6" customHeight="1">
      <c r="B14" s="285"/>
      <c r="C14" s="331" t="s">
        <v>285</v>
      </c>
      <c r="D14" s="332"/>
      <c r="E14" s="170"/>
      <c r="F14" s="170"/>
      <c r="G14" s="170"/>
      <c r="H14" s="170"/>
    </row>
    <row r="15" spans="1:10" s="162" customFormat="1" ht="28.15" customHeight="1">
      <c r="B15" s="171" t="s">
        <v>286</v>
      </c>
      <c r="C15" s="215"/>
      <c r="D15" s="215"/>
      <c r="E15" s="173">
        <f>IFERROR(C15/D15,0)</f>
        <v>0</v>
      </c>
      <c r="F15" s="217"/>
      <c r="G15" s="218">
        <f>$E$10*F15</f>
        <v>0</v>
      </c>
      <c r="H15" s="175">
        <f>E15*G15</f>
        <v>0</v>
      </c>
    </row>
    <row r="16" spans="1:10" s="162" customFormat="1" ht="28.15" customHeight="1">
      <c r="B16" s="171" t="s">
        <v>287</v>
      </c>
      <c r="C16" s="215"/>
      <c r="D16" s="215"/>
      <c r="E16" s="173">
        <f t="shared" ref="E16:E20" si="0">IFERROR(C16/D16,0)</f>
        <v>0</v>
      </c>
      <c r="F16" s="217"/>
      <c r="G16" s="218">
        <f t="shared" ref="G16:G20" si="1">$E$10*F16</f>
        <v>0</v>
      </c>
      <c r="H16" s="175">
        <f t="shared" ref="H16:H20" si="2">E16*G16</f>
        <v>0</v>
      </c>
    </row>
    <row r="17" spans="2:8" s="162" customFormat="1" ht="28.15" customHeight="1">
      <c r="B17" s="171" t="s">
        <v>288</v>
      </c>
      <c r="C17" s="215"/>
      <c r="D17" s="215"/>
      <c r="E17" s="173">
        <f t="shared" si="0"/>
        <v>0</v>
      </c>
      <c r="F17" s="217"/>
      <c r="G17" s="218">
        <f t="shared" si="1"/>
        <v>0</v>
      </c>
      <c r="H17" s="175">
        <f t="shared" si="2"/>
        <v>0</v>
      </c>
    </row>
    <row r="18" spans="2:8" s="162" customFormat="1" ht="28.15" customHeight="1">
      <c r="B18" s="171" t="s">
        <v>289</v>
      </c>
      <c r="C18" s="215"/>
      <c r="D18" s="215"/>
      <c r="E18" s="173">
        <f t="shared" si="0"/>
        <v>0</v>
      </c>
      <c r="F18" s="217"/>
      <c r="G18" s="218">
        <f t="shared" si="1"/>
        <v>0</v>
      </c>
      <c r="H18" s="175">
        <f t="shared" si="2"/>
        <v>0</v>
      </c>
    </row>
    <row r="19" spans="2:8" s="162" customFormat="1" ht="28.15" customHeight="1">
      <c r="B19" s="171" t="s">
        <v>290</v>
      </c>
      <c r="C19" s="215"/>
      <c r="D19" s="215"/>
      <c r="E19" s="173">
        <f t="shared" si="0"/>
        <v>0</v>
      </c>
      <c r="F19" s="217"/>
      <c r="G19" s="218">
        <f t="shared" si="1"/>
        <v>0</v>
      </c>
      <c r="H19" s="175">
        <f t="shared" si="2"/>
        <v>0</v>
      </c>
    </row>
    <row r="20" spans="2:8" s="162" customFormat="1" ht="28.15" customHeight="1" thickBot="1">
      <c r="B20" s="176" t="s">
        <v>291</v>
      </c>
      <c r="C20" s="216"/>
      <c r="D20" s="216"/>
      <c r="E20" s="178">
        <f t="shared" si="0"/>
        <v>0</v>
      </c>
      <c r="F20" s="219"/>
      <c r="G20" s="220">
        <f t="shared" si="1"/>
        <v>0</v>
      </c>
      <c r="H20" s="181">
        <f t="shared" si="2"/>
        <v>0</v>
      </c>
    </row>
    <row r="21" spans="2:8" s="162" customFormat="1" ht="28.15" customHeight="1" thickTop="1">
      <c r="B21" s="182" t="s">
        <v>292</v>
      </c>
      <c r="C21" s="183"/>
      <c r="D21" s="183"/>
      <c r="E21" s="184"/>
      <c r="F21" s="184"/>
      <c r="G21" s="184"/>
      <c r="H21" s="185">
        <f>ROUNDDOWN(SUM(H15:H20),0)</f>
        <v>0</v>
      </c>
    </row>
  </sheetData>
  <sheetProtection algorithmName="SHA-512" hashValue="8bDM/stEZ6P7S93JylLh5sZSQ6D3AJrFiCaVkisRXlouctiVI+lbhCiEsQkFbL8Msd5XGSUv2QLXdQ73DtZ3TA==" saltValue="rgvQ8+C5E5jsjJiDSUN1xQ==" spinCount="100000" sheet="1" selectLockedCells="1"/>
  <mergeCells count="5">
    <mergeCell ref="G3:H3"/>
    <mergeCell ref="B5:D6"/>
    <mergeCell ref="E5:E6"/>
    <mergeCell ref="B12:B14"/>
    <mergeCell ref="C14:D14"/>
  </mergeCells>
  <phoneticPr fontId="3"/>
  <pageMargins left="0.70866141732283472" right="0.70866141732283472" top="0.74803149606299213" bottom="0.74803149606299213" header="0.31496062992125984" footer="0.31496062992125984"/>
  <pageSetup paperSize="9"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J33" sqref="J33"/>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93" t="s">
        <v>306</v>
      </c>
    </row>
    <row r="2" spans="1:13">
      <c r="A2" s="366"/>
      <c r="B2" s="366"/>
      <c r="C2" s="366"/>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7" t="s">
        <v>72</v>
      </c>
      <c r="B4" s="367"/>
      <c r="C4" s="368"/>
      <c r="D4" s="368"/>
      <c r="E4" s="368"/>
      <c r="F4" s="368"/>
      <c r="G4" s="368"/>
      <c r="H4" s="368"/>
      <c r="I4" s="368"/>
      <c r="J4" s="368"/>
      <c r="K4" s="368"/>
      <c r="L4" s="368"/>
      <c r="M4" s="368"/>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90</v>
      </c>
      <c r="I7" s="374">
        <f>基本情報!E8</f>
        <v>0</v>
      </c>
      <c r="J7" s="375"/>
      <c r="K7" s="375"/>
      <c r="L7" s="375"/>
      <c r="M7" s="375"/>
    </row>
    <row r="8" spans="1:13">
      <c r="A8" s="18"/>
      <c r="B8" s="18"/>
      <c r="C8" s="18"/>
      <c r="D8" s="18"/>
      <c r="E8" s="18"/>
      <c r="F8" s="18"/>
      <c r="G8" s="18"/>
      <c r="H8" s="18"/>
      <c r="I8" s="18"/>
      <c r="J8" s="18"/>
      <c r="K8" s="18"/>
      <c r="L8" s="18"/>
      <c r="M8" s="18"/>
    </row>
    <row r="9" spans="1:13" ht="19.5" thickBot="1">
      <c r="A9" s="349" t="s">
        <v>61</v>
      </c>
      <c r="B9" s="344"/>
      <c r="C9" s="18"/>
      <c r="D9" s="18"/>
      <c r="E9" s="18"/>
      <c r="F9" s="18"/>
      <c r="G9" s="18"/>
      <c r="H9" s="350" t="s">
        <v>62</v>
      </c>
      <c r="I9" s="350"/>
      <c r="J9" s="351"/>
      <c r="K9" s="351"/>
      <c r="L9" s="351"/>
      <c r="M9" s="18"/>
    </row>
    <row r="10" spans="1:13" ht="29.45" customHeight="1" thickBot="1">
      <c r="A10" s="18"/>
      <c r="B10" s="369" t="s">
        <v>63</v>
      </c>
      <c r="C10" s="370"/>
      <c r="D10" s="370"/>
      <c r="E10" s="370"/>
      <c r="F10" s="370"/>
      <c r="G10" s="371"/>
      <c r="H10" s="372" t="s">
        <v>64</v>
      </c>
      <c r="I10" s="370"/>
      <c r="J10" s="370"/>
      <c r="K10" s="370"/>
      <c r="L10" s="373"/>
      <c r="M10" s="18"/>
    </row>
    <row r="11" spans="1:13" ht="29.45" customHeight="1">
      <c r="A11" s="18"/>
      <c r="B11" s="376" t="s">
        <v>73</v>
      </c>
      <c r="C11" s="377"/>
      <c r="D11" s="377"/>
      <c r="E11" s="377"/>
      <c r="F11" s="377"/>
      <c r="G11" s="378"/>
      <c r="H11" s="19"/>
      <c r="I11" s="20"/>
      <c r="J11" s="379">
        <f>'別紙2-1（変更）'!I15</f>
        <v>0</v>
      </c>
      <c r="K11" s="379"/>
      <c r="L11" s="21"/>
      <c r="M11" s="18"/>
    </row>
    <row r="12" spans="1:13" ht="29.45" customHeight="1">
      <c r="A12" s="18"/>
      <c r="B12" s="360" t="s">
        <v>65</v>
      </c>
      <c r="C12" s="361"/>
      <c r="D12" s="361"/>
      <c r="E12" s="361"/>
      <c r="F12" s="361"/>
      <c r="G12" s="362"/>
      <c r="H12" s="22"/>
      <c r="I12" s="23"/>
      <c r="J12" s="380">
        <f>J18-J11-J13</f>
        <v>0</v>
      </c>
      <c r="K12" s="380"/>
      <c r="L12" s="24"/>
      <c r="M12" s="18"/>
    </row>
    <row r="13" spans="1:13" ht="29.45" customHeight="1" thickBot="1">
      <c r="A13" s="18"/>
      <c r="B13" s="360" t="s">
        <v>66</v>
      </c>
      <c r="C13" s="361"/>
      <c r="D13" s="361"/>
      <c r="E13" s="361"/>
      <c r="F13" s="361"/>
      <c r="G13" s="362"/>
      <c r="H13" s="25"/>
      <c r="I13" s="26"/>
      <c r="J13" s="363">
        <f>'別紙2-1（変更）'!D15</f>
        <v>0</v>
      </c>
      <c r="K13" s="363"/>
      <c r="L13" s="27"/>
      <c r="M13" s="18"/>
    </row>
    <row r="14" spans="1:13" ht="29.45" customHeight="1" thickBot="1">
      <c r="A14" s="18"/>
      <c r="B14" s="340" t="s">
        <v>67</v>
      </c>
      <c r="C14" s="341"/>
      <c r="D14" s="341"/>
      <c r="E14" s="341"/>
      <c r="F14" s="341"/>
      <c r="G14" s="342"/>
      <c r="H14" s="28"/>
      <c r="I14" s="343">
        <f>SUM(J11:K13)</f>
        <v>0</v>
      </c>
      <c r="J14" s="343"/>
      <c r="K14" s="343"/>
      <c r="L14" s="29"/>
      <c r="M14" s="18"/>
    </row>
    <row r="15" spans="1:13">
      <c r="A15" s="18"/>
      <c r="B15" s="364"/>
      <c r="C15" s="364"/>
      <c r="D15" s="364"/>
      <c r="E15" s="364"/>
      <c r="F15" s="364"/>
      <c r="G15" s="364"/>
      <c r="H15" s="364"/>
      <c r="I15" s="364"/>
      <c r="J15" s="364"/>
      <c r="K15" s="364"/>
      <c r="L15" s="364"/>
      <c r="M15" s="18"/>
    </row>
    <row r="16" spans="1:13" ht="19.5" thickBot="1">
      <c r="A16" s="349" t="s">
        <v>68</v>
      </c>
      <c r="B16" s="344"/>
      <c r="C16" s="18"/>
      <c r="D16" s="18"/>
      <c r="E16" s="18"/>
      <c r="F16" s="18"/>
      <c r="G16" s="18"/>
      <c r="H16" s="350" t="s">
        <v>62</v>
      </c>
      <c r="I16" s="350"/>
      <c r="J16" s="351"/>
      <c r="K16" s="351"/>
      <c r="L16" s="351"/>
      <c r="M16" s="18"/>
    </row>
    <row r="17" spans="1:13" ht="29.45" customHeight="1" thickBot="1">
      <c r="A17" s="18"/>
      <c r="B17" s="369" t="s">
        <v>63</v>
      </c>
      <c r="C17" s="370"/>
      <c r="D17" s="370"/>
      <c r="E17" s="370"/>
      <c r="F17" s="370"/>
      <c r="G17" s="371"/>
      <c r="H17" s="372" t="s">
        <v>64</v>
      </c>
      <c r="I17" s="370"/>
      <c r="J17" s="370"/>
      <c r="K17" s="370"/>
      <c r="L17" s="373"/>
      <c r="M17" s="18"/>
    </row>
    <row r="18" spans="1:13" ht="29.45" customHeight="1">
      <c r="A18" s="18"/>
      <c r="B18" s="352" t="s">
        <v>69</v>
      </c>
      <c r="C18" s="353"/>
      <c r="D18" s="353"/>
      <c r="E18" s="353"/>
      <c r="F18" s="353"/>
      <c r="G18" s="354"/>
      <c r="H18" s="30"/>
      <c r="I18" s="31"/>
      <c r="J18" s="355">
        <f>'別紙2-1（変更）'!C15</f>
        <v>0</v>
      </c>
      <c r="K18" s="355"/>
      <c r="L18" s="32"/>
      <c r="M18" s="18"/>
    </row>
    <row r="19" spans="1:13" ht="29.45" customHeight="1">
      <c r="A19" s="18"/>
      <c r="B19" s="356"/>
      <c r="C19" s="357"/>
      <c r="D19" s="357"/>
      <c r="E19" s="357"/>
      <c r="F19" s="357"/>
      <c r="G19" s="358"/>
      <c r="H19" s="33"/>
      <c r="I19" s="359"/>
      <c r="J19" s="359"/>
      <c r="K19" s="359"/>
      <c r="L19" s="34"/>
      <c r="M19" s="18"/>
    </row>
    <row r="20" spans="1:13" ht="29.45" customHeight="1" thickBot="1">
      <c r="A20" s="18"/>
      <c r="B20" s="333"/>
      <c r="C20" s="334"/>
      <c r="D20" s="334"/>
      <c r="E20" s="334"/>
      <c r="F20" s="334"/>
      <c r="G20" s="335"/>
      <c r="H20" s="35"/>
      <c r="I20" s="336"/>
      <c r="J20" s="336"/>
      <c r="K20" s="336"/>
      <c r="L20" s="36"/>
      <c r="M20" s="18"/>
    </row>
    <row r="21" spans="1:13" ht="29.45" customHeight="1" thickBot="1">
      <c r="A21" s="18"/>
      <c r="B21" s="340" t="s">
        <v>67</v>
      </c>
      <c r="C21" s="341"/>
      <c r="D21" s="341"/>
      <c r="E21" s="341"/>
      <c r="F21" s="341"/>
      <c r="G21" s="342"/>
      <c r="H21" s="28"/>
      <c r="I21" s="343">
        <f>SUM(J18:K20)</f>
        <v>0</v>
      </c>
      <c r="J21" s="343"/>
      <c r="K21" s="343"/>
      <c r="L21" s="29"/>
      <c r="M21" s="18"/>
    </row>
    <row r="22" spans="1:13">
      <c r="A22" s="18"/>
      <c r="B22" s="18"/>
      <c r="C22" s="18"/>
      <c r="D22" s="18"/>
      <c r="E22" s="18"/>
      <c r="F22" s="18"/>
      <c r="G22" s="18"/>
      <c r="H22" s="18"/>
      <c r="I22" s="18"/>
      <c r="J22" s="18"/>
      <c r="K22" s="18"/>
      <c r="L22" s="18"/>
      <c r="M22" s="18"/>
    </row>
    <row r="23" spans="1:13">
      <c r="A23" s="18"/>
      <c r="B23" s="344" t="s">
        <v>70</v>
      </c>
      <c r="C23" s="344"/>
      <c r="D23" s="344"/>
      <c r="E23" s="344"/>
      <c r="F23" s="344"/>
      <c r="G23" s="344"/>
      <c r="H23" s="344"/>
      <c r="I23" s="344"/>
      <c r="J23" s="344"/>
      <c r="K23" s="37"/>
      <c r="L23" s="18"/>
      <c r="M23" s="18"/>
    </row>
    <row r="24" spans="1:13">
      <c r="A24" s="18"/>
      <c r="B24" s="37"/>
      <c r="C24" s="37"/>
      <c r="D24" s="37"/>
      <c r="E24" s="37"/>
      <c r="F24" s="37"/>
      <c r="G24" s="37"/>
      <c r="H24" s="37"/>
      <c r="I24" s="37"/>
      <c r="J24" s="37"/>
      <c r="K24" s="37"/>
      <c r="L24" s="18"/>
      <c r="M24" s="18"/>
    </row>
    <row r="25" spans="1:13">
      <c r="A25" s="18"/>
      <c r="B25" s="37"/>
      <c r="C25" s="1"/>
      <c r="D25" s="346" t="str">
        <f>'様式第２号（変更申請書）'!Q3</f>
        <v>令和５年　月　　日</v>
      </c>
      <c r="E25" s="347"/>
      <c r="F25" s="347"/>
      <c r="G25" s="347"/>
      <c r="H25" s="347"/>
      <c r="I25" s="347"/>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5" t="s">
        <v>74</v>
      </c>
      <c r="E27" s="345"/>
      <c r="F27" s="365" t="s">
        <v>91</v>
      </c>
      <c r="G27" s="365"/>
      <c r="H27" s="365"/>
      <c r="I27" s="365"/>
      <c r="J27" s="365"/>
      <c r="K27" s="365"/>
      <c r="L27" s="365"/>
      <c r="M27" s="365"/>
    </row>
    <row r="28" spans="1:13">
      <c r="A28" s="18"/>
      <c r="B28" s="18"/>
      <c r="C28" s="18"/>
      <c r="D28" s="38"/>
      <c r="E28" s="38"/>
      <c r="F28" s="39"/>
      <c r="G28" s="348" t="str">
        <f>IF(基本情報!E5="","",基本情報!E5)</f>
        <v/>
      </c>
      <c r="H28" s="348"/>
      <c r="I28" s="348"/>
      <c r="J28" s="348"/>
      <c r="K28" s="348"/>
      <c r="L28" s="348"/>
      <c r="M28" s="348"/>
    </row>
    <row r="29" spans="1:13" ht="9" customHeight="1">
      <c r="A29" s="18"/>
      <c r="B29" s="37"/>
      <c r="C29" s="37"/>
      <c r="D29" s="37"/>
      <c r="E29" s="37"/>
      <c r="F29" s="37"/>
      <c r="G29" s="37"/>
      <c r="H29" s="37"/>
      <c r="I29" s="37"/>
      <c r="J29" s="37"/>
      <c r="K29" s="37"/>
      <c r="L29" s="18"/>
      <c r="M29" s="18"/>
    </row>
    <row r="30" spans="1:13">
      <c r="A30" s="18"/>
      <c r="B30" s="18"/>
      <c r="C30" s="18"/>
      <c r="D30" s="337" t="s">
        <v>75</v>
      </c>
      <c r="E30" s="337"/>
      <c r="F30" s="365" t="s">
        <v>92</v>
      </c>
      <c r="G30" s="365"/>
      <c r="H30" s="365"/>
      <c r="I30" s="365"/>
      <c r="J30" s="365"/>
      <c r="K30" s="365"/>
      <c r="L30" s="365"/>
      <c r="M30" s="365"/>
    </row>
    <row r="31" spans="1:13">
      <c r="A31" s="18"/>
      <c r="B31" s="18"/>
      <c r="C31" s="18"/>
      <c r="D31" s="338"/>
      <c r="E31" s="338"/>
      <c r="F31" s="40"/>
      <c r="G31" s="339" t="str">
        <f>IF(基本情報!E6="","",基本情報!E6)</f>
        <v/>
      </c>
      <c r="H31" s="339"/>
      <c r="I31" s="339"/>
      <c r="J31" s="339"/>
      <c r="K31" s="339"/>
      <c r="L31" s="339"/>
      <c r="M31" s="339"/>
    </row>
    <row r="32" spans="1:13">
      <c r="A32" s="18"/>
      <c r="B32" s="18"/>
      <c r="C32" s="18"/>
      <c r="D32" s="18"/>
      <c r="E32" s="18"/>
      <c r="F32" s="18"/>
      <c r="G32" s="339">
        <f>基本情報!E7</f>
        <v>0</v>
      </c>
      <c r="H32" s="339"/>
      <c r="I32" s="339"/>
      <c r="J32" s="339"/>
      <c r="K32" s="339"/>
      <c r="L32" s="339"/>
      <c r="M32" s="339"/>
    </row>
  </sheetData>
  <sheetProtection algorithmName="SHA-512" hashValue="of31XWyuCniF1+Bac1aETh1+v/hZLpEnm3hPMJZPit5qqp2mSySozaTvUM0KBllAcXOEE887zK9WYOWkXXoO1Q==" saltValue="bciSEv7pIFHniuLd84J83Q=="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37"/>
  <sheetViews>
    <sheetView showGridLines="0" view="pageBreakPreview" topLeftCell="A13" zoomScale="85" zoomScaleNormal="85" zoomScaleSheetLayoutView="85" workbookViewId="0">
      <selection activeCell="E5" sqref="E5:J5"/>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193" t="s">
        <v>306</v>
      </c>
    </row>
    <row r="2" spans="1:21">
      <c r="A2" s="73"/>
      <c r="B2" s="73"/>
      <c r="C2" s="73"/>
      <c r="D2" s="73"/>
      <c r="E2" s="73"/>
      <c r="F2" s="73"/>
      <c r="G2" s="73"/>
      <c r="H2" s="73"/>
      <c r="I2" s="71"/>
      <c r="J2" s="71"/>
      <c r="K2" s="71"/>
      <c r="L2" s="71"/>
      <c r="M2" s="71"/>
      <c r="N2" s="71"/>
      <c r="O2" s="71"/>
      <c r="P2" s="71"/>
      <c r="Q2" s="71"/>
      <c r="R2" s="71"/>
      <c r="S2" s="71"/>
      <c r="T2" s="71"/>
      <c r="U2" s="72"/>
    </row>
    <row r="3" spans="1:21" ht="21">
      <c r="A3" s="367" t="s">
        <v>301</v>
      </c>
      <c r="B3" s="367"/>
      <c r="C3" s="367"/>
      <c r="D3" s="367"/>
      <c r="E3" s="367"/>
      <c r="F3" s="367"/>
      <c r="G3" s="367"/>
      <c r="H3" s="367"/>
      <c r="I3" s="368"/>
      <c r="J3" s="368"/>
      <c r="K3" s="368"/>
      <c r="L3" s="368"/>
      <c r="M3" s="368"/>
      <c r="N3" s="368"/>
      <c r="O3" s="368"/>
      <c r="P3" s="368"/>
      <c r="Q3" s="368"/>
      <c r="R3" s="368"/>
      <c r="S3" s="368"/>
      <c r="T3" s="368"/>
      <c r="U3" s="368"/>
    </row>
    <row r="4" spans="1:21" ht="21">
      <c r="A4" s="15"/>
      <c r="B4" s="15"/>
      <c r="C4" s="15"/>
      <c r="D4" s="15"/>
      <c r="E4" s="15"/>
      <c r="F4" s="15"/>
      <c r="G4" s="15"/>
      <c r="H4" s="15"/>
      <c r="I4" s="16"/>
      <c r="J4" s="16"/>
      <c r="K4" s="16"/>
      <c r="L4" s="16"/>
      <c r="M4" s="16"/>
      <c r="N4" s="16"/>
      <c r="O4" s="16"/>
      <c r="P4" s="16"/>
      <c r="Q4" s="16"/>
      <c r="R4" s="16"/>
      <c r="S4" s="16"/>
      <c r="T4" s="16"/>
      <c r="U4" s="16"/>
    </row>
    <row r="5" spans="1:21" ht="21">
      <c r="A5" s="15"/>
      <c r="B5" s="15"/>
      <c r="C5" s="15"/>
      <c r="D5" s="15"/>
      <c r="E5" s="15"/>
      <c r="F5" s="15"/>
      <c r="G5" s="15"/>
      <c r="H5" s="15"/>
      <c r="I5" s="16"/>
      <c r="J5" s="16"/>
      <c r="K5" s="16"/>
      <c r="L5" s="16"/>
      <c r="M5" s="16"/>
      <c r="N5" s="16"/>
      <c r="O5" s="16"/>
      <c r="P5" s="16"/>
      <c r="Q5" s="16"/>
      <c r="R5" s="16"/>
      <c r="S5" s="16"/>
      <c r="T5" s="16"/>
      <c r="U5" s="16"/>
    </row>
    <row r="6" spans="1:21" ht="21">
      <c r="A6" s="15"/>
      <c r="B6" s="15"/>
      <c r="C6" s="15"/>
      <c r="D6" s="15"/>
      <c r="E6" s="15"/>
      <c r="F6" s="15"/>
      <c r="G6" s="15"/>
      <c r="H6" s="15"/>
      <c r="I6" s="16"/>
      <c r="J6" s="16"/>
      <c r="K6" s="17" t="s">
        <v>90</v>
      </c>
      <c r="L6" s="374">
        <f>基本情報!E8</f>
        <v>0</v>
      </c>
      <c r="M6" s="374"/>
      <c r="N6" s="374"/>
      <c r="O6" s="374"/>
      <c r="P6" s="374"/>
      <c r="Q6" s="374"/>
      <c r="R6" s="374"/>
      <c r="S6" s="374"/>
      <c r="T6" s="374"/>
      <c r="U6" s="74"/>
    </row>
    <row r="7" spans="1:21">
      <c r="A7" s="18"/>
      <c r="B7" s="18"/>
      <c r="C7" s="18"/>
      <c r="D7" s="18"/>
      <c r="E7" s="18"/>
      <c r="F7" s="18"/>
      <c r="G7" s="18"/>
      <c r="H7" s="18"/>
      <c r="I7" s="18"/>
      <c r="J7" s="18"/>
      <c r="K7" s="18"/>
      <c r="L7" s="18"/>
      <c r="M7" s="18"/>
      <c r="N7" s="18"/>
      <c r="O7" s="18"/>
      <c r="P7" s="18"/>
      <c r="Q7" s="18"/>
      <c r="R7" s="18"/>
      <c r="S7" s="18"/>
      <c r="T7" s="18"/>
      <c r="U7" s="18"/>
    </row>
    <row r="8" spans="1:21">
      <c r="A8" s="75"/>
      <c r="B8" s="75"/>
      <c r="C8" s="75"/>
      <c r="D8" s="75"/>
      <c r="E8" s="75"/>
      <c r="F8" s="75"/>
      <c r="G8" s="75"/>
      <c r="H8" s="75"/>
      <c r="I8" s="75"/>
      <c r="J8" s="75"/>
      <c r="K8" s="75"/>
      <c r="L8" s="75"/>
      <c r="M8" s="75"/>
      <c r="N8" s="75"/>
      <c r="O8" s="75"/>
      <c r="P8" s="75"/>
      <c r="Q8" s="75"/>
      <c r="R8" s="75"/>
      <c r="S8" s="75"/>
      <c r="T8" s="75"/>
      <c r="U8" s="75"/>
    </row>
    <row r="9" spans="1:21">
      <c r="A9" s="75"/>
      <c r="B9" s="384" t="s">
        <v>324</v>
      </c>
      <c r="C9" s="384"/>
      <c r="D9" s="384"/>
      <c r="E9" s="384"/>
      <c r="F9" s="384"/>
      <c r="G9" s="384"/>
      <c r="H9" s="384"/>
      <c r="I9" s="384"/>
      <c r="J9" s="384"/>
      <c r="K9" s="384"/>
      <c r="L9" s="384"/>
      <c r="M9" s="384"/>
      <c r="N9" s="384"/>
      <c r="O9" s="384"/>
      <c r="P9" s="384"/>
      <c r="Q9" s="384"/>
      <c r="R9" s="384"/>
      <c r="S9" s="384"/>
      <c r="T9" s="384"/>
      <c r="U9" s="75"/>
    </row>
    <row r="10" spans="1:21">
      <c r="A10" s="75"/>
      <c r="B10" s="384"/>
      <c r="C10" s="384"/>
      <c r="D10" s="384"/>
      <c r="E10" s="384"/>
      <c r="F10" s="384"/>
      <c r="G10" s="384"/>
      <c r="H10" s="384"/>
      <c r="I10" s="384"/>
      <c r="J10" s="384"/>
      <c r="K10" s="384"/>
      <c r="L10" s="384"/>
      <c r="M10" s="384"/>
      <c r="N10" s="384"/>
      <c r="O10" s="384"/>
      <c r="P10" s="384"/>
      <c r="Q10" s="384"/>
      <c r="R10" s="384"/>
      <c r="S10" s="384"/>
      <c r="T10" s="384"/>
      <c r="U10" s="75"/>
    </row>
    <row r="11" spans="1:21">
      <c r="B11" s="384"/>
      <c r="C11" s="384"/>
      <c r="D11" s="384"/>
      <c r="E11" s="384"/>
      <c r="F11" s="384"/>
      <c r="G11" s="384"/>
      <c r="H11" s="384"/>
      <c r="I11" s="384"/>
      <c r="J11" s="384"/>
      <c r="K11" s="384"/>
      <c r="L11" s="384"/>
      <c r="M11" s="384"/>
      <c r="N11" s="384"/>
      <c r="O11" s="384"/>
      <c r="P11" s="384"/>
      <c r="Q11" s="384"/>
      <c r="R11" s="384"/>
      <c r="S11" s="384"/>
      <c r="T11" s="384"/>
    </row>
    <row r="12" spans="1:21" customFormat="1"/>
    <row r="13" spans="1:21" customFormat="1" ht="19.5">
      <c r="B13" s="381" t="s">
        <v>302</v>
      </c>
      <c r="C13" s="381"/>
      <c r="D13" s="381"/>
      <c r="E13" s="381"/>
      <c r="F13" s="381"/>
      <c r="G13" s="381"/>
      <c r="H13" s="381"/>
      <c r="I13" s="381"/>
      <c r="J13" s="381"/>
      <c r="K13" s="381"/>
      <c r="L13" s="381"/>
      <c r="M13" s="381"/>
      <c r="N13" s="381"/>
      <c r="O13" s="381"/>
      <c r="P13" s="381"/>
      <c r="Q13" s="381"/>
      <c r="R13" s="381"/>
      <c r="S13" s="381"/>
      <c r="T13" s="381"/>
    </row>
    <row r="14" spans="1:21" customFormat="1" ht="19.5">
      <c r="B14" s="190" t="s">
        <v>303</v>
      </c>
      <c r="C14" s="190"/>
      <c r="D14" s="190"/>
      <c r="E14" s="190"/>
      <c r="F14" s="190"/>
      <c r="G14" s="190"/>
      <c r="H14" s="190"/>
      <c r="I14" s="190"/>
      <c r="J14" s="190"/>
      <c r="K14" s="190"/>
      <c r="L14" s="190"/>
      <c r="M14" s="190"/>
      <c r="N14" s="190"/>
      <c r="O14" s="190"/>
      <c r="P14" s="190"/>
      <c r="Q14" s="190"/>
      <c r="R14" s="190"/>
      <c r="S14" s="190"/>
      <c r="T14" s="190"/>
    </row>
    <row r="15" spans="1:21" ht="19.5">
      <c r="B15" s="77"/>
      <c r="C15" s="77"/>
      <c r="D15" s="77"/>
      <c r="E15" s="77"/>
      <c r="F15" s="77"/>
      <c r="G15" s="77"/>
      <c r="H15" s="77"/>
      <c r="I15" s="77"/>
      <c r="J15" s="77"/>
      <c r="K15" s="77"/>
      <c r="L15" s="77"/>
      <c r="M15" s="77"/>
      <c r="N15" s="77"/>
      <c r="O15" s="77"/>
      <c r="P15" s="77"/>
      <c r="Q15" s="77"/>
      <c r="R15" s="77"/>
      <c r="S15" s="77"/>
      <c r="T15" s="77"/>
    </row>
    <row r="16" spans="1:21" ht="24.6" customHeight="1">
      <c r="B16" s="382" t="s">
        <v>204</v>
      </c>
      <c r="C16" s="382"/>
      <c r="D16" s="382"/>
      <c r="E16" s="382"/>
      <c r="F16" s="382"/>
      <c r="G16" s="382"/>
      <c r="H16" s="383"/>
      <c r="I16" s="383"/>
      <c r="J16" s="383"/>
      <c r="K16" s="383"/>
      <c r="L16" s="383"/>
      <c r="M16" s="383"/>
      <c r="N16" s="383"/>
      <c r="O16" s="383"/>
      <c r="P16" s="383"/>
      <c r="Q16" s="383"/>
      <c r="R16" s="383"/>
      <c r="S16" s="383"/>
      <c r="T16" s="383"/>
    </row>
    <row r="17" spans="2:20" ht="24.6" customHeight="1">
      <c r="B17" s="382"/>
      <c r="C17" s="382"/>
      <c r="D17" s="382"/>
      <c r="E17" s="382"/>
      <c r="F17" s="382"/>
      <c r="G17" s="382"/>
      <c r="H17" s="383"/>
      <c r="I17" s="383"/>
      <c r="J17" s="383"/>
      <c r="K17" s="383"/>
      <c r="L17" s="383"/>
      <c r="M17" s="383"/>
      <c r="N17" s="383"/>
      <c r="O17" s="383"/>
      <c r="P17" s="383"/>
      <c r="Q17" s="383"/>
      <c r="R17" s="383"/>
      <c r="S17" s="383"/>
      <c r="T17" s="383"/>
    </row>
    <row r="18" spans="2:20" ht="24.6" customHeight="1">
      <c r="B18" s="382"/>
      <c r="C18" s="382"/>
      <c r="D18" s="382"/>
      <c r="E18" s="382"/>
      <c r="F18" s="382"/>
      <c r="G18" s="382"/>
      <c r="H18" s="383"/>
      <c r="I18" s="383"/>
      <c r="J18" s="383"/>
      <c r="K18" s="383"/>
      <c r="L18" s="383"/>
      <c r="M18" s="383"/>
      <c r="N18" s="383"/>
      <c r="O18" s="383"/>
      <c r="P18" s="383"/>
      <c r="Q18" s="383"/>
      <c r="R18" s="383"/>
      <c r="S18" s="383"/>
      <c r="T18" s="383"/>
    </row>
    <row r="19" spans="2:20" ht="24.6" customHeight="1">
      <c r="B19" s="382" t="s">
        <v>181</v>
      </c>
      <c r="C19" s="382"/>
      <c r="D19" s="382"/>
      <c r="E19" s="382"/>
      <c r="F19" s="382"/>
      <c r="G19" s="382"/>
      <c r="H19" s="383"/>
      <c r="I19" s="383"/>
      <c r="J19" s="383"/>
      <c r="K19" s="383"/>
      <c r="L19" s="383"/>
      <c r="M19" s="383"/>
      <c r="N19" s="383"/>
      <c r="O19" s="383"/>
      <c r="P19" s="383"/>
      <c r="Q19" s="383"/>
      <c r="R19" s="383"/>
      <c r="S19" s="383"/>
      <c r="T19" s="383"/>
    </row>
    <row r="20" spans="2:20" ht="24.6" customHeight="1">
      <c r="B20" s="382"/>
      <c r="C20" s="382"/>
      <c r="D20" s="382"/>
      <c r="E20" s="382"/>
      <c r="F20" s="382"/>
      <c r="G20" s="382"/>
      <c r="H20" s="383"/>
      <c r="I20" s="383"/>
      <c r="J20" s="383"/>
      <c r="K20" s="383"/>
      <c r="L20" s="383"/>
      <c r="M20" s="383"/>
      <c r="N20" s="383"/>
      <c r="O20" s="383"/>
      <c r="P20" s="383"/>
      <c r="Q20" s="383"/>
      <c r="R20" s="383"/>
      <c r="S20" s="383"/>
      <c r="T20" s="383"/>
    </row>
    <row r="21" spans="2:20" ht="24.6" customHeight="1">
      <c r="B21" s="382"/>
      <c r="C21" s="382"/>
      <c r="D21" s="382"/>
      <c r="E21" s="382"/>
      <c r="F21" s="382"/>
      <c r="G21" s="382"/>
      <c r="H21" s="383"/>
      <c r="I21" s="383"/>
      <c r="J21" s="383"/>
      <c r="K21" s="383"/>
      <c r="L21" s="383"/>
      <c r="M21" s="383"/>
      <c r="N21" s="383"/>
      <c r="O21" s="383"/>
      <c r="P21" s="383"/>
      <c r="Q21" s="383"/>
      <c r="R21" s="383"/>
      <c r="S21" s="383"/>
      <c r="T21" s="383"/>
    </row>
    <row r="22" spans="2:20" ht="24.6" customHeight="1">
      <c r="B22" s="382" t="s">
        <v>59</v>
      </c>
      <c r="C22" s="382"/>
      <c r="D22" s="382"/>
      <c r="E22" s="382"/>
      <c r="F22" s="382"/>
      <c r="G22" s="382"/>
      <c r="H22" s="383"/>
      <c r="I22" s="383"/>
      <c r="J22" s="383"/>
      <c r="K22" s="383"/>
      <c r="L22" s="383"/>
      <c r="M22" s="383"/>
      <c r="N22" s="383"/>
      <c r="O22" s="383"/>
      <c r="P22" s="383"/>
      <c r="Q22" s="383"/>
      <c r="R22" s="383"/>
      <c r="S22" s="383"/>
      <c r="T22" s="383"/>
    </row>
    <row r="23" spans="2:20" ht="24.6" customHeight="1">
      <c r="B23" s="382"/>
      <c r="C23" s="382"/>
      <c r="D23" s="382"/>
      <c r="E23" s="382"/>
      <c r="F23" s="382"/>
      <c r="G23" s="382"/>
      <c r="H23" s="383"/>
      <c r="I23" s="383"/>
      <c r="J23" s="383"/>
      <c r="K23" s="383"/>
      <c r="L23" s="383"/>
      <c r="M23" s="383"/>
      <c r="N23" s="383"/>
      <c r="O23" s="383"/>
      <c r="P23" s="383"/>
      <c r="Q23" s="383"/>
      <c r="R23" s="383"/>
      <c r="S23" s="383"/>
      <c r="T23" s="383"/>
    </row>
    <row r="24" spans="2:20" ht="24.6" customHeight="1">
      <c r="B24" s="382"/>
      <c r="C24" s="382"/>
      <c r="D24" s="382"/>
      <c r="E24" s="382"/>
      <c r="F24" s="382"/>
      <c r="G24" s="382"/>
      <c r="H24" s="383"/>
      <c r="I24" s="383"/>
      <c r="J24" s="383"/>
      <c r="K24" s="383"/>
      <c r="L24" s="383"/>
      <c r="M24" s="383"/>
      <c r="N24" s="383"/>
      <c r="O24" s="383"/>
      <c r="P24" s="383"/>
      <c r="Q24" s="383"/>
      <c r="R24" s="383"/>
      <c r="S24" s="383"/>
      <c r="T24" s="383"/>
    </row>
    <row r="25" spans="2:20" ht="24.6" customHeight="1">
      <c r="B25" s="382" t="s">
        <v>205</v>
      </c>
      <c r="C25" s="382"/>
      <c r="D25" s="382"/>
      <c r="E25" s="382"/>
      <c r="F25" s="382"/>
      <c r="G25" s="382"/>
      <c r="H25" s="383"/>
      <c r="I25" s="383"/>
      <c r="J25" s="383"/>
      <c r="K25" s="383"/>
      <c r="L25" s="383"/>
      <c r="M25" s="383"/>
      <c r="N25" s="383"/>
      <c r="O25" s="383"/>
      <c r="P25" s="383"/>
      <c r="Q25" s="383"/>
      <c r="R25" s="383"/>
      <c r="S25" s="383"/>
      <c r="T25" s="383"/>
    </row>
    <row r="26" spans="2:20" ht="24.6" customHeight="1">
      <c r="B26" s="382"/>
      <c r="C26" s="382"/>
      <c r="D26" s="382"/>
      <c r="E26" s="382"/>
      <c r="F26" s="382"/>
      <c r="G26" s="382"/>
      <c r="H26" s="383"/>
      <c r="I26" s="383"/>
      <c r="J26" s="383"/>
      <c r="K26" s="383"/>
      <c r="L26" s="383"/>
      <c r="M26" s="383"/>
      <c r="N26" s="383"/>
      <c r="O26" s="383"/>
      <c r="P26" s="383"/>
      <c r="Q26" s="383"/>
      <c r="R26" s="383"/>
      <c r="S26" s="383"/>
      <c r="T26" s="383"/>
    </row>
    <row r="27" spans="2:20" ht="24.6" customHeight="1">
      <c r="B27" s="382"/>
      <c r="C27" s="382"/>
      <c r="D27" s="382"/>
      <c r="E27" s="382"/>
      <c r="F27" s="382"/>
      <c r="G27" s="382"/>
      <c r="H27" s="383"/>
      <c r="I27" s="383"/>
      <c r="J27" s="383"/>
      <c r="K27" s="383"/>
      <c r="L27" s="383"/>
      <c r="M27" s="383"/>
      <c r="N27" s="383"/>
      <c r="O27" s="383"/>
      <c r="P27" s="383"/>
      <c r="Q27" s="383"/>
      <c r="R27" s="383"/>
      <c r="S27" s="383"/>
      <c r="T27" s="383"/>
    </row>
    <row r="28" spans="2:20" ht="24.6" customHeight="1">
      <c r="B28" s="382" t="s">
        <v>335</v>
      </c>
      <c r="C28" s="382"/>
      <c r="D28" s="382"/>
      <c r="E28" s="382"/>
      <c r="F28" s="382"/>
      <c r="G28" s="382"/>
      <c r="H28" s="383"/>
      <c r="I28" s="383"/>
      <c r="J28" s="383"/>
      <c r="K28" s="383"/>
      <c r="L28" s="383"/>
      <c r="M28" s="383"/>
      <c r="N28" s="383"/>
      <c r="O28" s="383"/>
      <c r="P28" s="383"/>
      <c r="Q28" s="383"/>
      <c r="R28" s="383"/>
      <c r="S28" s="383"/>
      <c r="T28" s="383"/>
    </row>
    <row r="29" spans="2:20" ht="24.6" customHeight="1">
      <c r="B29" s="382"/>
      <c r="C29" s="382"/>
      <c r="D29" s="382"/>
      <c r="E29" s="382"/>
      <c r="F29" s="382"/>
      <c r="G29" s="382"/>
      <c r="H29" s="383"/>
      <c r="I29" s="383"/>
      <c r="J29" s="383"/>
      <c r="K29" s="383"/>
      <c r="L29" s="383"/>
      <c r="M29" s="383"/>
      <c r="N29" s="383"/>
      <c r="O29" s="383"/>
      <c r="P29" s="383"/>
      <c r="Q29" s="383"/>
      <c r="R29" s="383"/>
      <c r="S29" s="383"/>
      <c r="T29" s="383"/>
    </row>
    <row r="30" spans="2:20" ht="24.6" customHeight="1">
      <c r="B30" s="382"/>
      <c r="C30" s="382"/>
      <c r="D30" s="382"/>
      <c r="E30" s="382"/>
      <c r="F30" s="382"/>
      <c r="G30" s="382"/>
      <c r="H30" s="383"/>
      <c r="I30" s="383"/>
      <c r="J30" s="383"/>
      <c r="K30" s="383"/>
      <c r="L30" s="383"/>
      <c r="M30" s="383"/>
      <c r="N30" s="383"/>
      <c r="O30" s="383"/>
      <c r="P30" s="383"/>
      <c r="Q30" s="383"/>
      <c r="R30" s="383"/>
      <c r="S30" s="383"/>
      <c r="T30" s="383"/>
    </row>
    <row r="31" spans="2:20" ht="19.5">
      <c r="B31" s="122" t="s">
        <v>225</v>
      </c>
      <c r="C31" s="43"/>
      <c r="D31" s="43"/>
      <c r="E31" s="43"/>
      <c r="F31" s="43"/>
      <c r="G31" s="43"/>
      <c r="H31" s="43"/>
      <c r="I31" s="43"/>
      <c r="J31" s="43"/>
      <c r="K31" s="43"/>
      <c r="L31" s="43"/>
      <c r="M31" s="43"/>
      <c r="N31" s="43"/>
      <c r="O31" s="43"/>
      <c r="P31" s="43"/>
      <c r="Q31" s="43"/>
      <c r="R31" s="43"/>
      <c r="S31" s="43"/>
      <c r="T31" s="43"/>
    </row>
    <row r="32" spans="2:20" ht="19.5">
      <c r="B32" s="43"/>
      <c r="C32" s="43"/>
      <c r="D32" s="43"/>
      <c r="E32" s="43"/>
      <c r="F32" s="43"/>
      <c r="G32" s="43"/>
      <c r="H32" s="43"/>
      <c r="I32" s="43"/>
      <c r="J32" s="43"/>
      <c r="K32" s="43"/>
      <c r="L32" s="43"/>
      <c r="M32" s="43"/>
      <c r="N32" s="43"/>
      <c r="O32" s="43"/>
      <c r="P32" s="43"/>
      <c r="Q32" s="43"/>
      <c r="R32" s="43"/>
      <c r="S32" s="43"/>
      <c r="T32" s="43"/>
    </row>
    <row r="33" spans="2:20" ht="19.5">
      <c r="B33" s="43"/>
      <c r="C33" s="43"/>
      <c r="D33" s="43"/>
      <c r="E33" s="43"/>
      <c r="F33" s="43"/>
      <c r="G33" s="43"/>
      <c r="H33" s="43"/>
      <c r="I33" s="43"/>
      <c r="J33" s="43"/>
      <c r="K33" s="43"/>
      <c r="L33" s="43"/>
      <c r="M33" s="43"/>
      <c r="N33" s="43"/>
      <c r="O33" s="43"/>
      <c r="P33" s="43"/>
      <c r="Q33" s="43"/>
      <c r="R33" s="43"/>
      <c r="S33" s="43"/>
      <c r="T33" s="43"/>
    </row>
    <row r="34" spans="2:20" ht="19.5">
      <c r="B34" s="43"/>
      <c r="C34" s="43"/>
      <c r="D34" s="43"/>
      <c r="E34" s="43"/>
      <c r="F34" s="43"/>
      <c r="G34" s="43"/>
      <c r="H34" s="43"/>
      <c r="I34" s="43"/>
      <c r="J34" s="43"/>
      <c r="K34" s="43"/>
      <c r="L34" s="43"/>
      <c r="M34" s="43"/>
      <c r="N34" s="43"/>
      <c r="O34" s="43"/>
      <c r="P34" s="43"/>
      <c r="Q34" s="43"/>
      <c r="R34" s="43"/>
      <c r="S34" s="43"/>
      <c r="T34" s="43"/>
    </row>
    <row r="35" spans="2:20" ht="19.5">
      <c r="B35" s="43"/>
      <c r="C35" s="43"/>
      <c r="D35" s="43"/>
      <c r="E35" s="43"/>
      <c r="F35" s="43"/>
      <c r="G35" s="43"/>
      <c r="H35" s="43"/>
      <c r="I35" s="43"/>
      <c r="J35" s="43"/>
      <c r="K35" s="43"/>
      <c r="L35" s="43"/>
      <c r="M35" s="43"/>
      <c r="N35" s="43"/>
      <c r="O35" s="43"/>
      <c r="P35" s="43"/>
      <c r="Q35" s="43"/>
      <c r="R35" s="43"/>
      <c r="S35" s="43"/>
      <c r="T35" s="43"/>
    </row>
    <row r="36" spans="2:20" ht="19.5">
      <c r="B36" s="43"/>
      <c r="C36" s="43"/>
      <c r="D36" s="43"/>
      <c r="E36" s="43"/>
      <c r="F36" s="43"/>
      <c r="G36" s="43"/>
      <c r="H36" s="43"/>
      <c r="I36" s="43"/>
      <c r="J36" s="43"/>
      <c r="K36" s="43"/>
      <c r="L36" s="43"/>
      <c r="M36" s="43"/>
      <c r="N36" s="43"/>
      <c r="O36" s="43"/>
      <c r="P36" s="43"/>
      <c r="Q36" s="43"/>
      <c r="R36" s="43"/>
      <c r="S36" s="43"/>
      <c r="T36" s="43"/>
    </row>
    <row r="37" spans="2:20" ht="19.5">
      <c r="B37" s="43"/>
      <c r="C37" s="43"/>
      <c r="D37" s="43"/>
      <c r="E37" s="43"/>
      <c r="F37" s="43"/>
      <c r="G37" s="43"/>
      <c r="H37" s="43"/>
      <c r="I37" s="43"/>
      <c r="J37" s="43"/>
      <c r="K37" s="43"/>
      <c r="L37" s="43"/>
      <c r="M37" s="43"/>
      <c r="N37" s="43"/>
      <c r="O37" s="43"/>
      <c r="P37" s="43"/>
      <c r="Q37" s="43"/>
      <c r="R37" s="43"/>
      <c r="S37" s="43"/>
      <c r="T37" s="43"/>
    </row>
  </sheetData>
  <sheetProtection algorithmName="SHA-512" hashValue="tqSHYvorHK315hoRajqODILMDi9EPLEBKd706ffQ9rCAgYugpTArXJvTF1xlozcG14+zJenNGglYYjILw6SkjA==" saltValue="B6md+AJ0dWHAztS6tl00BA==" spinCount="100000" sheet="1" formatRows="0" selectLockedCells="1"/>
  <mergeCells count="14">
    <mergeCell ref="B28:G30"/>
    <mergeCell ref="H28:T30"/>
    <mergeCell ref="A3:U3"/>
    <mergeCell ref="L6:T6"/>
    <mergeCell ref="B16:G18"/>
    <mergeCell ref="H16:T18"/>
    <mergeCell ref="B9:T11"/>
    <mergeCell ref="B13:T13"/>
    <mergeCell ref="B19:G21"/>
    <mergeCell ref="H19:T21"/>
    <mergeCell ref="B22:G24"/>
    <mergeCell ref="H22:T24"/>
    <mergeCell ref="B25:G27"/>
    <mergeCell ref="H25:T27"/>
  </mergeCells>
  <phoneticPr fontId="3"/>
  <pageMargins left="0.7" right="0.4"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95A5-7967-45E4-BD7E-32BF6B3057CD}">
  <sheetPr>
    <tabColor theme="4" tint="0.39997558519241921"/>
  </sheetPr>
  <dimension ref="A1:AH35"/>
  <sheetViews>
    <sheetView showGridLines="0" view="pageBreakPreview" topLeftCell="A16" zoomScale="85" zoomScaleNormal="85" zoomScaleSheetLayoutView="85" workbookViewId="0">
      <selection activeCell="E5" sqref="E5:J5"/>
    </sheetView>
  </sheetViews>
  <sheetFormatPr defaultColWidth="8.75" defaultRowHeight="18.75"/>
  <cols>
    <col min="1" max="21" width="4.5" style="6" customWidth="1"/>
    <col min="22" max="23" width="4.75" style="6" customWidth="1"/>
    <col min="24" max="24" width="4.875" style="6" customWidth="1"/>
    <col min="25" max="33" width="8.75" style="6"/>
    <col min="34" max="34" width="3.375" style="6" customWidth="1"/>
    <col min="35" max="16384" width="8.75" style="6"/>
  </cols>
  <sheetData>
    <row r="1" spans="1:34">
      <c r="A1" s="71"/>
      <c r="B1" s="71"/>
      <c r="C1" s="71"/>
      <c r="D1" s="71"/>
      <c r="E1" s="71"/>
      <c r="F1" s="71"/>
      <c r="G1" s="71"/>
      <c r="H1" s="71"/>
      <c r="I1" s="71"/>
      <c r="J1" s="71"/>
      <c r="K1" s="71"/>
      <c r="L1" s="71"/>
      <c r="M1" s="71"/>
      <c r="N1" s="71"/>
      <c r="O1" s="71"/>
      <c r="P1" s="71"/>
      <c r="Q1" s="71"/>
      <c r="R1" s="71"/>
      <c r="S1" s="71"/>
      <c r="T1" s="71"/>
      <c r="U1" s="193" t="s">
        <v>306</v>
      </c>
    </row>
    <row r="2" spans="1:34">
      <c r="A2" s="73"/>
      <c r="B2" s="73"/>
      <c r="C2" s="73"/>
      <c r="D2" s="73"/>
      <c r="E2" s="73"/>
      <c r="F2" s="73"/>
      <c r="G2" s="73"/>
      <c r="H2" s="73"/>
      <c r="I2" s="71"/>
      <c r="J2" s="71"/>
      <c r="K2" s="71"/>
      <c r="L2" s="71"/>
      <c r="M2" s="71"/>
      <c r="N2" s="71"/>
      <c r="O2" s="71"/>
      <c r="P2" s="71"/>
      <c r="Q2" s="71"/>
      <c r="R2" s="71"/>
      <c r="S2" s="71"/>
      <c r="T2" s="71"/>
      <c r="U2" s="72"/>
    </row>
    <row r="3" spans="1:34" ht="21">
      <c r="A3" s="367" t="s">
        <v>206</v>
      </c>
      <c r="B3" s="367"/>
      <c r="C3" s="367"/>
      <c r="D3" s="367"/>
      <c r="E3" s="367"/>
      <c r="F3" s="367"/>
      <c r="G3" s="367"/>
      <c r="H3" s="367"/>
      <c r="I3" s="368"/>
      <c r="J3" s="368"/>
      <c r="K3" s="368"/>
      <c r="L3" s="368"/>
      <c r="M3" s="368"/>
      <c r="N3" s="368"/>
      <c r="O3" s="368"/>
      <c r="P3" s="368"/>
      <c r="Q3" s="368"/>
      <c r="R3" s="368"/>
      <c r="S3" s="368"/>
      <c r="T3" s="368"/>
      <c r="U3" s="368"/>
    </row>
    <row r="4" spans="1:34" ht="21">
      <c r="A4" s="102"/>
      <c r="B4" s="102"/>
      <c r="C4" s="102"/>
      <c r="D4" s="102"/>
      <c r="E4" s="102"/>
      <c r="F4" s="102"/>
      <c r="G4" s="102"/>
      <c r="H4" s="102"/>
      <c r="I4" s="103"/>
      <c r="J4" s="103"/>
      <c r="K4" s="103"/>
      <c r="L4" s="103"/>
      <c r="M4" s="103"/>
      <c r="N4" s="103"/>
      <c r="O4" s="103"/>
      <c r="P4" s="103"/>
      <c r="Q4" s="103"/>
      <c r="R4" s="103"/>
      <c r="S4" s="103"/>
      <c r="T4" s="103"/>
      <c r="U4" s="103"/>
    </row>
    <row r="5" spans="1:34" ht="21.75" thickBot="1">
      <c r="A5" s="102"/>
      <c r="B5" s="102"/>
      <c r="C5" s="102"/>
      <c r="D5" s="102"/>
      <c r="E5" s="102"/>
      <c r="F5" s="102"/>
      <c r="G5" s="102"/>
      <c r="H5" s="102"/>
      <c r="I5" s="103"/>
      <c r="J5" s="103"/>
      <c r="K5" s="103"/>
      <c r="L5" s="103"/>
      <c r="M5" s="103"/>
      <c r="N5" s="103"/>
      <c r="O5" s="103"/>
      <c r="P5" s="103"/>
      <c r="Q5" s="103"/>
      <c r="R5" s="103"/>
      <c r="S5" s="103"/>
      <c r="T5" s="103"/>
      <c r="U5" s="103"/>
    </row>
    <row r="6" spans="1:34" ht="21.75" thickTop="1">
      <c r="A6" s="102"/>
      <c r="B6" s="102"/>
      <c r="C6" s="102"/>
      <c r="D6" s="102"/>
      <c r="E6" s="102"/>
      <c r="F6" s="102"/>
      <c r="G6" s="102"/>
      <c r="H6" s="102"/>
      <c r="I6" s="103"/>
      <c r="J6" s="103"/>
      <c r="K6" s="17" t="s">
        <v>90</v>
      </c>
      <c r="L6" s="374">
        <f>基本情報!E8</f>
        <v>0</v>
      </c>
      <c r="M6" s="374"/>
      <c r="N6" s="374"/>
      <c r="O6" s="374"/>
      <c r="P6" s="374"/>
      <c r="Q6" s="374"/>
      <c r="R6" s="374"/>
      <c r="S6" s="374"/>
      <c r="T6" s="374"/>
      <c r="U6" s="105"/>
      <c r="W6" s="109"/>
      <c r="X6" s="110"/>
      <c r="Y6" s="110"/>
      <c r="Z6" s="110"/>
      <c r="AA6" s="110"/>
      <c r="AB6" s="110"/>
      <c r="AC6" s="110"/>
      <c r="AD6" s="110"/>
      <c r="AE6" s="110"/>
      <c r="AF6" s="110"/>
      <c r="AG6" s="110"/>
      <c r="AH6" s="111"/>
    </row>
    <row r="7" spans="1:34" ht="18" customHeight="1">
      <c r="A7" s="18"/>
      <c r="B7" s="18"/>
      <c r="C7" s="18"/>
      <c r="D7" s="18"/>
      <c r="E7" s="18"/>
      <c r="F7" s="18"/>
      <c r="G7" s="18"/>
      <c r="H7" s="18"/>
      <c r="I7" s="18"/>
      <c r="J7" s="18"/>
      <c r="K7" s="18"/>
      <c r="L7" s="18"/>
      <c r="M7" s="18"/>
      <c r="N7" s="18"/>
      <c r="O7" s="18"/>
      <c r="P7" s="18"/>
      <c r="Q7" s="18"/>
      <c r="R7" s="18"/>
      <c r="S7" s="18"/>
      <c r="T7" s="18"/>
      <c r="U7" s="18"/>
      <c r="W7" s="116" t="s">
        <v>210</v>
      </c>
      <c r="X7" s="406" t="s">
        <v>226</v>
      </c>
      <c r="Y7" s="406"/>
      <c r="Z7" s="406"/>
      <c r="AA7" s="406"/>
      <c r="AB7" s="406"/>
      <c r="AC7" s="406"/>
      <c r="AD7" s="406"/>
      <c r="AE7" s="406"/>
      <c r="AF7" s="406"/>
      <c r="AG7" s="406"/>
      <c r="AH7" s="112"/>
    </row>
    <row r="8" spans="1:34">
      <c r="A8" s="75"/>
      <c r="B8" s="75"/>
      <c r="C8" s="75"/>
      <c r="D8" s="75"/>
      <c r="E8" s="75"/>
      <c r="F8" s="75"/>
      <c r="G8" s="75"/>
      <c r="H8" s="75"/>
      <c r="I8" s="75"/>
      <c r="J8" s="75"/>
      <c r="K8" s="75"/>
      <c r="L8" s="75"/>
      <c r="M8" s="75"/>
      <c r="N8" s="75"/>
      <c r="O8" s="75"/>
      <c r="P8" s="75"/>
      <c r="Q8" s="75"/>
      <c r="R8" s="75"/>
      <c r="S8" s="75"/>
      <c r="T8" s="75"/>
      <c r="U8" s="75"/>
      <c r="W8" s="116"/>
      <c r="X8" s="406"/>
      <c r="Y8" s="406"/>
      <c r="Z8" s="406"/>
      <c r="AA8" s="406"/>
      <c r="AB8" s="406"/>
      <c r="AC8" s="406"/>
      <c r="AD8" s="406"/>
      <c r="AE8" s="406"/>
      <c r="AF8" s="406"/>
      <c r="AG8" s="406"/>
      <c r="AH8" s="112"/>
    </row>
    <row r="9" spans="1:34" ht="18" customHeight="1">
      <c r="A9" s="75"/>
      <c r="B9" s="384" t="s">
        <v>325</v>
      </c>
      <c r="C9" s="384"/>
      <c r="D9" s="384"/>
      <c r="E9" s="384"/>
      <c r="F9" s="384"/>
      <c r="G9" s="384"/>
      <c r="H9" s="384"/>
      <c r="I9" s="384"/>
      <c r="J9" s="384"/>
      <c r="K9" s="384"/>
      <c r="L9" s="384"/>
      <c r="M9" s="384"/>
      <c r="N9" s="384"/>
      <c r="O9" s="384"/>
      <c r="P9" s="384"/>
      <c r="Q9" s="384"/>
      <c r="R9" s="384"/>
      <c r="S9" s="384"/>
      <c r="T9" s="384"/>
      <c r="U9" s="75"/>
      <c r="W9" s="116" t="s">
        <v>210</v>
      </c>
      <c r="X9" s="406" t="s">
        <v>211</v>
      </c>
      <c r="Y9" s="406"/>
      <c r="Z9" s="406"/>
      <c r="AA9" s="406"/>
      <c r="AB9" s="406"/>
      <c r="AC9" s="406"/>
      <c r="AD9" s="406"/>
      <c r="AE9" s="406"/>
      <c r="AF9" s="406"/>
      <c r="AG9" s="406"/>
      <c r="AH9" s="112"/>
    </row>
    <row r="10" spans="1:34" ht="18" customHeight="1">
      <c r="A10" s="75"/>
      <c r="B10" s="384"/>
      <c r="C10" s="384"/>
      <c r="D10" s="384"/>
      <c r="E10" s="384"/>
      <c r="F10" s="384"/>
      <c r="G10" s="384"/>
      <c r="H10" s="384"/>
      <c r="I10" s="384"/>
      <c r="J10" s="384"/>
      <c r="K10" s="384"/>
      <c r="L10" s="384"/>
      <c r="M10" s="384"/>
      <c r="N10" s="384"/>
      <c r="O10" s="384"/>
      <c r="P10" s="384"/>
      <c r="Q10" s="384"/>
      <c r="R10" s="384"/>
      <c r="S10" s="384"/>
      <c r="T10" s="384"/>
      <c r="U10" s="75"/>
      <c r="W10" s="117"/>
      <c r="X10" s="406"/>
      <c r="Y10" s="406"/>
      <c r="Z10" s="406"/>
      <c r="AA10" s="406"/>
      <c r="AB10" s="406"/>
      <c r="AC10" s="406"/>
      <c r="AD10" s="406"/>
      <c r="AE10" s="406"/>
      <c r="AF10" s="406"/>
      <c r="AG10" s="406"/>
      <c r="AH10" s="112"/>
    </row>
    <row r="11" spans="1:34" ht="18" customHeight="1">
      <c r="B11" s="384"/>
      <c r="C11" s="384"/>
      <c r="D11" s="384"/>
      <c r="E11" s="384"/>
      <c r="F11" s="384"/>
      <c r="G11" s="384"/>
      <c r="H11" s="384"/>
      <c r="I11" s="384"/>
      <c r="J11" s="384"/>
      <c r="K11" s="384"/>
      <c r="L11" s="384"/>
      <c r="M11" s="384"/>
      <c r="N11" s="384"/>
      <c r="O11" s="384"/>
      <c r="P11" s="384"/>
      <c r="Q11" s="384"/>
      <c r="R11" s="384"/>
      <c r="S11" s="384"/>
      <c r="T11" s="384"/>
      <c r="W11" s="117"/>
      <c r="X11" s="118" t="s">
        <v>212</v>
      </c>
      <c r="Y11" s="406" t="s">
        <v>213</v>
      </c>
      <c r="Z11" s="406"/>
      <c r="AA11" s="406"/>
      <c r="AB11" s="406"/>
      <c r="AC11" s="406"/>
      <c r="AD11" s="406"/>
      <c r="AE11" s="406"/>
      <c r="AF11" s="406"/>
      <c r="AG11" s="406"/>
      <c r="AH11" s="112"/>
    </row>
    <row r="12" spans="1:34">
      <c r="B12" s="384"/>
      <c r="C12" s="384"/>
      <c r="D12" s="384"/>
      <c r="E12" s="384"/>
      <c r="F12" s="384"/>
      <c r="G12" s="384"/>
      <c r="H12" s="384"/>
      <c r="I12" s="384"/>
      <c r="J12" s="384"/>
      <c r="K12" s="384"/>
      <c r="L12" s="384"/>
      <c r="M12" s="384"/>
      <c r="N12" s="384"/>
      <c r="O12" s="384"/>
      <c r="P12" s="384"/>
      <c r="Q12" s="384"/>
      <c r="R12" s="384"/>
      <c r="S12" s="384"/>
      <c r="T12" s="384"/>
      <c r="W12" s="117"/>
      <c r="X12" s="119"/>
      <c r="Y12" s="406"/>
      <c r="Z12" s="406"/>
      <c r="AA12" s="406"/>
      <c r="AB12" s="406"/>
      <c r="AC12" s="406"/>
      <c r="AD12" s="406"/>
      <c r="AE12" s="406"/>
      <c r="AF12" s="406"/>
      <c r="AG12" s="406"/>
      <c r="AH12" s="112"/>
    </row>
    <row r="13" spans="1:34" ht="19.899999999999999" customHeight="1">
      <c r="B13" s="384"/>
      <c r="C13" s="384"/>
      <c r="D13" s="384"/>
      <c r="E13" s="384"/>
      <c r="F13" s="384"/>
      <c r="G13" s="384"/>
      <c r="H13" s="384"/>
      <c r="I13" s="384"/>
      <c r="J13" s="384"/>
      <c r="K13" s="384"/>
      <c r="L13" s="384"/>
      <c r="M13" s="384"/>
      <c r="N13" s="384"/>
      <c r="O13" s="384"/>
      <c r="P13" s="384"/>
      <c r="Q13" s="384"/>
      <c r="R13" s="384"/>
      <c r="S13" s="384"/>
      <c r="T13" s="384"/>
      <c r="W13" s="202"/>
      <c r="X13" s="118" t="s">
        <v>212</v>
      </c>
      <c r="Y13" s="201" t="s">
        <v>331</v>
      </c>
      <c r="Z13" s="201"/>
      <c r="AA13" s="201"/>
      <c r="AB13" s="201"/>
      <c r="AC13" s="201"/>
      <c r="AD13" s="201"/>
      <c r="AE13" s="201"/>
      <c r="AF13" s="201"/>
      <c r="AG13" s="201"/>
      <c r="AH13" s="108"/>
    </row>
    <row r="14" spans="1:34" ht="19.899999999999999" customHeight="1">
      <c r="B14" s="384"/>
      <c r="C14" s="384"/>
      <c r="D14" s="384"/>
      <c r="E14" s="384"/>
      <c r="F14" s="384"/>
      <c r="G14" s="384"/>
      <c r="H14" s="384"/>
      <c r="I14" s="384"/>
      <c r="J14" s="384"/>
      <c r="K14" s="384"/>
      <c r="L14" s="384"/>
      <c r="M14" s="384"/>
      <c r="N14" s="384"/>
      <c r="O14" s="384"/>
      <c r="P14" s="384"/>
      <c r="Q14" s="384"/>
      <c r="R14" s="384"/>
      <c r="S14" s="384"/>
      <c r="T14" s="384"/>
      <c r="W14" s="116" t="s">
        <v>210</v>
      </c>
      <c r="X14" s="120" t="s">
        <v>214</v>
      </c>
      <c r="Y14" s="107"/>
      <c r="Z14" s="107"/>
      <c r="AA14" s="107"/>
      <c r="AB14" s="107"/>
      <c r="AC14" s="107"/>
      <c r="AD14" s="107"/>
      <c r="AE14" s="107"/>
      <c r="AF14" s="107"/>
      <c r="AG14" s="107"/>
      <c r="AH14" s="108"/>
    </row>
    <row r="15" spans="1:34" ht="20.25" thickBot="1">
      <c r="B15" s="104"/>
      <c r="C15" s="104"/>
      <c r="D15" s="104"/>
      <c r="E15" s="104"/>
      <c r="F15" s="104"/>
      <c r="G15" s="104"/>
      <c r="H15" s="104"/>
      <c r="I15" s="104"/>
      <c r="J15" s="104"/>
      <c r="K15" s="104"/>
      <c r="L15" s="104"/>
      <c r="M15" s="104"/>
      <c r="N15" s="104"/>
      <c r="O15" s="104"/>
      <c r="P15" s="104"/>
      <c r="Q15" s="104"/>
      <c r="R15" s="104"/>
      <c r="S15" s="104"/>
      <c r="T15" s="104"/>
      <c r="W15" s="113"/>
      <c r="X15" s="114"/>
      <c r="Y15" s="114"/>
      <c r="Z15" s="114"/>
      <c r="AA15" s="114"/>
      <c r="AB15" s="114"/>
      <c r="AC15" s="114"/>
      <c r="AD15" s="114"/>
      <c r="AE15" s="114"/>
      <c r="AF15" s="114"/>
      <c r="AG15" s="114"/>
      <c r="AH15" s="115"/>
    </row>
    <row r="16" spans="1:34" ht="20.25" thickTop="1">
      <c r="B16" s="407" t="s">
        <v>107</v>
      </c>
      <c r="C16" s="407"/>
      <c r="D16" s="407"/>
      <c r="E16" s="407"/>
      <c r="F16" s="407"/>
      <c r="G16" s="407"/>
      <c r="H16" s="407"/>
      <c r="I16" s="407"/>
      <c r="J16" s="407"/>
      <c r="K16" s="407"/>
      <c r="L16" s="407"/>
      <c r="M16" s="407"/>
      <c r="N16" s="407"/>
      <c r="O16" s="407"/>
      <c r="P16" s="407"/>
      <c r="Q16" s="407"/>
      <c r="R16" s="407"/>
      <c r="S16" s="407"/>
      <c r="T16" s="407"/>
      <c r="W16" s="106"/>
      <c r="X16" s="106"/>
      <c r="Y16" s="106"/>
      <c r="Z16" s="106"/>
      <c r="AA16" s="106"/>
      <c r="AB16" s="106"/>
      <c r="AC16" s="106"/>
      <c r="AD16" s="106"/>
      <c r="AE16" s="106"/>
      <c r="AF16" s="106"/>
      <c r="AG16" s="106"/>
    </row>
    <row r="17" spans="2:33" ht="19.5">
      <c r="B17" s="104"/>
      <c r="C17" s="104"/>
      <c r="D17" s="104"/>
      <c r="E17" s="104"/>
      <c r="F17" s="104"/>
      <c r="G17" s="104"/>
      <c r="H17" s="104"/>
      <c r="I17" s="104"/>
      <c r="J17" s="104"/>
      <c r="K17" s="104"/>
      <c r="L17" s="104"/>
      <c r="M17" s="104"/>
      <c r="N17" s="104"/>
      <c r="O17" s="104"/>
      <c r="P17" s="104"/>
      <c r="Q17" s="104"/>
      <c r="R17" s="104"/>
      <c r="S17" s="104"/>
      <c r="T17" s="104"/>
      <c r="W17" s="106"/>
      <c r="X17" s="106"/>
      <c r="Y17" s="106"/>
      <c r="Z17" s="106"/>
      <c r="AA17" s="106"/>
      <c r="AB17" s="106"/>
      <c r="AC17" s="106"/>
      <c r="AD17" s="106"/>
      <c r="AE17" s="106"/>
      <c r="AF17" s="106"/>
      <c r="AG17" s="106"/>
    </row>
    <row r="18" spans="2:33" ht="30.6" customHeight="1">
      <c r="B18" s="123" t="s">
        <v>208</v>
      </c>
      <c r="C18" s="123"/>
      <c r="D18" s="123"/>
      <c r="E18" s="123"/>
      <c r="F18" s="123"/>
      <c r="G18" s="123"/>
      <c r="H18" s="123"/>
      <c r="J18" s="124"/>
      <c r="K18" s="124"/>
      <c r="L18" s="124"/>
      <c r="N18" s="123"/>
      <c r="O18" s="123"/>
      <c r="P18" s="123"/>
      <c r="Q18" s="123"/>
      <c r="R18" s="123"/>
      <c r="S18" s="123"/>
      <c r="T18" s="123"/>
      <c r="W18" s="106"/>
      <c r="X18" s="106"/>
      <c r="Y18" s="106"/>
      <c r="Z18" s="106"/>
      <c r="AA18" s="106"/>
      <c r="AB18" s="106"/>
      <c r="AC18" s="106"/>
      <c r="AD18" s="106"/>
      <c r="AE18" s="106"/>
      <c r="AF18" s="106"/>
      <c r="AG18" s="106"/>
    </row>
    <row r="19" spans="2:33" ht="19.5">
      <c r="B19" s="104"/>
      <c r="C19" s="416"/>
      <c r="D19" s="417"/>
      <c r="E19" s="417"/>
      <c r="F19" s="417"/>
      <c r="G19" s="417"/>
      <c r="H19" s="417"/>
      <c r="I19" s="417"/>
      <c r="J19" s="417"/>
      <c r="K19" s="417"/>
      <c r="L19" s="417"/>
      <c r="M19" s="417"/>
      <c r="N19" s="417"/>
      <c r="O19" s="417"/>
      <c r="P19" s="417"/>
      <c r="Q19" s="417"/>
      <c r="R19" s="417"/>
      <c r="S19" s="417"/>
      <c r="T19" s="418"/>
    </row>
    <row r="20" spans="2:33" ht="19.5">
      <c r="B20" s="104"/>
      <c r="C20" s="419"/>
      <c r="D20" s="420"/>
      <c r="E20" s="420"/>
      <c r="F20" s="420"/>
      <c r="G20" s="420"/>
      <c r="H20" s="420"/>
      <c r="I20" s="420"/>
      <c r="J20" s="420"/>
      <c r="K20" s="420"/>
      <c r="L20" s="420"/>
      <c r="M20" s="420"/>
      <c r="N20" s="420"/>
      <c r="O20" s="420"/>
      <c r="P20" s="420"/>
      <c r="Q20" s="420"/>
      <c r="R20" s="420"/>
      <c r="S20" s="420"/>
      <c r="T20" s="421"/>
    </row>
    <row r="21" spans="2:33" ht="19.5">
      <c r="B21" s="43"/>
      <c r="C21" s="43"/>
      <c r="D21" s="43"/>
      <c r="E21" s="43"/>
      <c r="F21" s="43"/>
      <c r="G21" s="43"/>
      <c r="H21" s="43"/>
      <c r="I21" s="43"/>
      <c r="J21" s="43"/>
      <c r="K21" s="43"/>
      <c r="L21" s="43"/>
      <c r="M21" s="43"/>
      <c r="N21" s="43"/>
      <c r="O21" s="43"/>
      <c r="P21" s="43"/>
      <c r="Q21" s="43"/>
      <c r="R21" s="43"/>
      <c r="S21" s="43"/>
      <c r="T21" s="43"/>
    </row>
    <row r="22" spans="2:33" ht="19.5">
      <c r="B22" s="123" t="s">
        <v>207</v>
      </c>
      <c r="C22" s="43"/>
      <c r="D22" s="43"/>
      <c r="E22" s="43"/>
      <c r="F22" s="43"/>
      <c r="G22" s="43"/>
      <c r="H22" s="43"/>
      <c r="I22" s="43"/>
      <c r="J22" s="43"/>
      <c r="K22" s="43"/>
      <c r="L22" s="43"/>
      <c r="M22" s="43"/>
      <c r="N22" s="43"/>
      <c r="O22" s="43"/>
      <c r="P22" s="43"/>
      <c r="Q22" s="43"/>
      <c r="R22" s="43"/>
      <c r="S22" s="43"/>
      <c r="T22" s="43"/>
    </row>
    <row r="23" spans="2:33" ht="19.5">
      <c r="B23" s="43"/>
      <c r="C23" s="422"/>
      <c r="D23" s="423"/>
      <c r="E23" s="423"/>
      <c r="F23" s="423"/>
      <c r="G23" s="423"/>
      <c r="H23" s="424"/>
      <c r="I23" s="43"/>
      <c r="J23" s="43"/>
      <c r="K23" s="43"/>
      <c r="L23" s="43"/>
      <c r="M23" s="43"/>
      <c r="N23" s="43"/>
      <c r="O23" s="43"/>
      <c r="P23" s="43"/>
      <c r="Q23" s="43"/>
      <c r="R23" s="43"/>
      <c r="S23" s="43"/>
      <c r="T23" s="43"/>
    </row>
    <row r="24" spans="2:33" ht="19.5">
      <c r="B24" s="43"/>
      <c r="C24" s="425"/>
      <c r="D24" s="426"/>
      <c r="E24" s="426"/>
      <c r="F24" s="426"/>
      <c r="G24" s="426"/>
      <c r="H24" s="427"/>
      <c r="I24" s="43" t="s">
        <v>227</v>
      </c>
      <c r="J24" s="43"/>
      <c r="K24" s="43"/>
      <c r="L24" s="43"/>
      <c r="M24" s="43"/>
      <c r="N24" s="43"/>
      <c r="O24" s="43"/>
      <c r="P24" s="43"/>
      <c r="Q24" s="43"/>
      <c r="R24" s="43"/>
      <c r="S24" s="43"/>
      <c r="T24" s="43"/>
    </row>
    <row r="25" spans="2:33" ht="19.5">
      <c r="B25" s="43"/>
      <c r="C25" s="43"/>
      <c r="D25" s="43"/>
      <c r="E25" s="43"/>
      <c r="F25" s="43"/>
      <c r="G25" s="43"/>
      <c r="H25" s="43"/>
      <c r="I25" s="43"/>
      <c r="J25" s="43"/>
      <c r="K25" s="43"/>
      <c r="L25" s="43"/>
      <c r="M25" s="43"/>
      <c r="N25" s="43"/>
      <c r="O25" s="43"/>
      <c r="P25" s="43"/>
      <c r="Q25" s="43"/>
      <c r="R25" s="43"/>
      <c r="S25" s="43"/>
      <c r="T25" s="43"/>
    </row>
    <row r="26" spans="2:33" ht="19.5">
      <c r="B26" s="123" t="s">
        <v>209</v>
      </c>
      <c r="C26" s="43"/>
      <c r="D26" s="43"/>
      <c r="E26" s="43"/>
      <c r="F26" s="43"/>
      <c r="G26" s="43"/>
      <c r="H26" s="43"/>
      <c r="I26" s="43"/>
      <c r="J26" s="43"/>
      <c r="K26" s="43"/>
      <c r="L26" s="43"/>
      <c r="M26" s="43"/>
      <c r="N26" s="43"/>
      <c r="O26" s="43"/>
      <c r="P26" s="43"/>
      <c r="Q26" s="43"/>
      <c r="R26" s="43"/>
      <c r="S26" s="43"/>
      <c r="T26" s="43"/>
    </row>
    <row r="27" spans="2:33" ht="19.5">
      <c r="B27" s="43"/>
      <c r="C27" s="428"/>
      <c r="D27" s="429"/>
      <c r="E27" s="429"/>
      <c r="F27" s="429"/>
      <c r="G27" s="429"/>
      <c r="H27" s="429"/>
      <c r="I27" s="429"/>
      <c r="J27" s="429"/>
      <c r="K27" s="429"/>
      <c r="L27" s="429"/>
      <c r="M27" s="429"/>
      <c r="N27" s="429"/>
      <c r="O27" s="429"/>
      <c r="P27" s="429"/>
      <c r="Q27" s="429"/>
      <c r="R27" s="429"/>
      <c r="S27" s="429"/>
      <c r="T27" s="430"/>
    </row>
    <row r="28" spans="2:33">
      <c r="C28" s="431"/>
      <c r="D28" s="432"/>
      <c r="E28" s="432"/>
      <c r="F28" s="432"/>
      <c r="G28" s="432"/>
      <c r="H28" s="432"/>
      <c r="I28" s="432"/>
      <c r="J28" s="432"/>
      <c r="K28" s="432"/>
      <c r="L28" s="432"/>
      <c r="M28" s="432"/>
      <c r="N28" s="432"/>
      <c r="O28" s="432"/>
      <c r="P28" s="432"/>
      <c r="Q28" s="432"/>
      <c r="R28" s="432"/>
      <c r="S28" s="432"/>
      <c r="T28" s="433"/>
    </row>
    <row r="29" spans="2:33">
      <c r="C29" s="431"/>
      <c r="D29" s="432"/>
      <c r="E29" s="432"/>
      <c r="F29" s="432"/>
      <c r="G29" s="432"/>
      <c r="H29" s="432"/>
      <c r="I29" s="432"/>
      <c r="J29" s="432"/>
      <c r="K29" s="432"/>
      <c r="L29" s="432"/>
      <c r="M29" s="432"/>
      <c r="N29" s="432"/>
      <c r="O29" s="432"/>
      <c r="P29" s="432"/>
      <c r="Q29" s="432"/>
      <c r="R29" s="432"/>
      <c r="S29" s="432"/>
      <c r="T29" s="433"/>
    </row>
    <row r="30" spans="2:33">
      <c r="C30" s="431"/>
      <c r="D30" s="432"/>
      <c r="E30" s="432"/>
      <c r="F30" s="432"/>
      <c r="G30" s="432"/>
      <c r="H30" s="432"/>
      <c r="I30" s="432"/>
      <c r="J30" s="432"/>
      <c r="K30" s="432"/>
      <c r="L30" s="432"/>
      <c r="M30" s="432"/>
      <c r="N30" s="432"/>
      <c r="O30" s="432"/>
      <c r="P30" s="432"/>
      <c r="Q30" s="432"/>
      <c r="R30" s="432"/>
      <c r="S30" s="432"/>
      <c r="T30" s="433"/>
    </row>
    <row r="31" spans="2:33">
      <c r="C31" s="431"/>
      <c r="D31" s="432"/>
      <c r="E31" s="432"/>
      <c r="F31" s="432"/>
      <c r="G31" s="432"/>
      <c r="H31" s="432"/>
      <c r="I31" s="432"/>
      <c r="J31" s="432"/>
      <c r="K31" s="432"/>
      <c r="L31" s="432"/>
      <c r="M31" s="432"/>
      <c r="N31" s="432"/>
      <c r="O31" s="432"/>
      <c r="P31" s="432"/>
      <c r="Q31" s="432"/>
      <c r="R31" s="432"/>
      <c r="S31" s="432"/>
      <c r="T31" s="433"/>
    </row>
    <row r="32" spans="2:33">
      <c r="C32" s="431"/>
      <c r="D32" s="432"/>
      <c r="E32" s="432"/>
      <c r="F32" s="432"/>
      <c r="G32" s="432"/>
      <c r="H32" s="432"/>
      <c r="I32" s="432"/>
      <c r="J32" s="432"/>
      <c r="K32" s="432"/>
      <c r="L32" s="432"/>
      <c r="M32" s="432"/>
      <c r="N32" s="432"/>
      <c r="O32" s="432"/>
      <c r="P32" s="432"/>
      <c r="Q32" s="432"/>
      <c r="R32" s="432"/>
      <c r="S32" s="432"/>
      <c r="T32" s="433"/>
    </row>
    <row r="33" spans="3:20">
      <c r="C33" s="431"/>
      <c r="D33" s="432"/>
      <c r="E33" s="432"/>
      <c r="F33" s="432"/>
      <c r="G33" s="432"/>
      <c r="H33" s="432"/>
      <c r="I33" s="432"/>
      <c r="J33" s="432"/>
      <c r="K33" s="432"/>
      <c r="L33" s="432"/>
      <c r="M33" s="432"/>
      <c r="N33" s="432"/>
      <c r="O33" s="432"/>
      <c r="P33" s="432"/>
      <c r="Q33" s="432"/>
      <c r="R33" s="432"/>
      <c r="S33" s="432"/>
      <c r="T33" s="433"/>
    </row>
    <row r="34" spans="3:20">
      <c r="C34" s="431"/>
      <c r="D34" s="432"/>
      <c r="E34" s="432"/>
      <c r="F34" s="432"/>
      <c r="G34" s="432"/>
      <c r="H34" s="432"/>
      <c r="I34" s="432"/>
      <c r="J34" s="432"/>
      <c r="K34" s="432"/>
      <c r="L34" s="432"/>
      <c r="M34" s="432"/>
      <c r="N34" s="432"/>
      <c r="O34" s="432"/>
      <c r="P34" s="432"/>
      <c r="Q34" s="432"/>
      <c r="R34" s="432"/>
      <c r="S34" s="432"/>
      <c r="T34" s="433"/>
    </row>
    <row r="35" spans="3:20">
      <c r="C35" s="434"/>
      <c r="D35" s="435"/>
      <c r="E35" s="435"/>
      <c r="F35" s="435"/>
      <c r="G35" s="435"/>
      <c r="H35" s="435"/>
      <c r="I35" s="435"/>
      <c r="J35" s="435"/>
      <c r="K35" s="435"/>
      <c r="L35" s="435"/>
      <c r="M35" s="435"/>
      <c r="N35" s="435"/>
      <c r="O35" s="435"/>
      <c r="P35" s="435"/>
      <c r="Q35" s="435"/>
      <c r="R35" s="435"/>
      <c r="S35" s="435"/>
      <c r="T35" s="436"/>
    </row>
  </sheetData>
  <sheetProtection algorithmName="SHA-512" hashValue="mflf6tX8KdGQB7BrxFDdnUMWnQJOEAW+tLZPwKvaxv9fMAK817U7El/VpheXWy1vneZT9zn2G9JV3DhR/zodlQ==" saltValue="Xg8XBzhi61LfKisy55SIww==" spinCount="100000" sheet="1" formatRows="0" selectLockedCells="1"/>
  <mergeCells count="10">
    <mergeCell ref="X7:AG8"/>
    <mergeCell ref="B9:T14"/>
    <mergeCell ref="X9:AG10"/>
    <mergeCell ref="Y11:AG12"/>
    <mergeCell ref="B16:T16"/>
    <mergeCell ref="C19:T20"/>
    <mergeCell ref="C23:H24"/>
    <mergeCell ref="C27:T35"/>
    <mergeCell ref="A3:U3"/>
    <mergeCell ref="L6:T6"/>
  </mergeCells>
  <phoneticPr fontId="3"/>
  <pageMargins left="0.7" right="0.4" top="0.75" bottom="0.75" header="0.3" footer="0.3"/>
  <pageSetup paperSize="9" scale="8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122</v>
      </c>
    </row>
    <row r="2" spans="1:24" ht="19.899999999999999" customHeight="1">
      <c r="Q2" s="266"/>
      <c r="R2" s="266"/>
      <c r="S2" s="266"/>
      <c r="T2" s="266"/>
      <c r="U2" s="266"/>
      <c r="V2" s="266"/>
      <c r="W2" s="266"/>
      <c r="X2" s="66" t="s">
        <v>60</v>
      </c>
    </row>
    <row r="3" spans="1:24">
      <c r="Q3" s="267" t="s">
        <v>109</v>
      </c>
      <c r="R3" s="266"/>
      <c r="S3" s="266"/>
      <c r="T3" s="266"/>
      <c r="U3" s="266"/>
      <c r="V3" s="266"/>
      <c r="W3" s="266"/>
      <c r="X3" s="66" t="s">
        <v>52</v>
      </c>
    </row>
    <row r="4" spans="1:24" ht="13.9" customHeight="1"/>
    <row r="5" spans="1:24">
      <c r="B5" s="65" t="s">
        <v>29</v>
      </c>
    </row>
    <row r="6" spans="1:24" ht="15.6" customHeight="1"/>
    <row r="7" spans="1:24">
      <c r="L7" s="65" t="s">
        <v>83</v>
      </c>
      <c r="X7" s="42"/>
    </row>
    <row r="8" spans="1:24">
      <c r="L8" s="65" t="s">
        <v>84</v>
      </c>
      <c r="M8" s="67"/>
      <c r="N8" s="67"/>
      <c r="O8" s="68"/>
      <c r="P8" s="68"/>
      <c r="Q8" s="68"/>
      <c r="R8" s="68"/>
      <c r="S8" s="68"/>
      <c r="T8" s="68"/>
      <c r="U8" s="68"/>
      <c r="V8" s="68"/>
      <c r="W8" s="68"/>
      <c r="X8" s="42"/>
    </row>
    <row r="9" spans="1:24">
      <c r="M9" s="264" t="str">
        <f>IF(基本情報!E5="","",基本情報!E5)</f>
        <v/>
      </c>
      <c r="N9" s="264"/>
      <c r="O9" s="264"/>
      <c r="P9" s="264"/>
      <c r="Q9" s="264"/>
      <c r="R9" s="264"/>
      <c r="S9" s="264"/>
      <c r="T9" s="264"/>
      <c r="U9" s="264"/>
      <c r="V9" s="264"/>
      <c r="W9" s="264"/>
      <c r="X9" s="42"/>
    </row>
    <row r="10" spans="1:24">
      <c r="L10" s="65" t="s">
        <v>85</v>
      </c>
      <c r="M10" s="67"/>
      <c r="N10" s="67"/>
      <c r="O10" s="68"/>
      <c r="P10" s="68"/>
      <c r="Q10" s="68"/>
      <c r="R10" s="68"/>
      <c r="S10" s="68"/>
      <c r="T10" s="68"/>
      <c r="U10" s="68"/>
      <c r="V10" s="68"/>
      <c r="W10" s="68"/>
    </row>
    <row r="11" spans="1:24">
      <c r="M11" s="264" t="str">
        <f>IF(基本情報!E6="","",基本情報!E6)</f>
        <v/>
      </c>
      <c r="N11" s="264"/>
      <c r="O11" s="264"/>
      <c r="P11" s="264"/>
      <c r="Q11" s="264"/>
      <c r="R11" s="264"/>
      <c r="S11" s="264"/>
      <c r="T11" s="264"/>
      <c r="U11" s="264"/>
      <c r="V11" s="264"/>
      <c r="W11" s="264"/>
      <c r="X11" s="66"/>
    </row>
    <row r="12" spans="1:24">
      <c r="M12" s="263">
        <f>基本情報!E7</f>
        <v>0</v>
      </c>
      <c r="N12" s="264"/>
      <c r="O12" s="264"/>
      <c r="P12" s="264"/>
      <c r="Q12" s="264"/>
      <c r="R12" s="264"/>
      <c r="S12" s="264"/>
      <c r="T12" s="264"/>
      <c r="U12" s="264"/>
      <c r="V12" s="264"/>
      <c r="W12" s="264"/>
      <c r="X12" s="66"/>
    </row>
    <row r="13" spans="1:24" ht="13.9" customHeight="1"/>
    <row r="14" spans="1:24">
      <c r="A14" s="268" t="s">
        <v>124</v>
      </c>
      <c r="B14" s="268"/>
      <c r="C14" s="268"/>
      <c r="D14" s="268"/>
      <c r="E14" s="268"/>
      <c r="F14" s="268"/>
      <c r="G14" s="268"/>
      <c r="H14" s="268"/>
      <c r="I14" s="268"/>
      <c r="J14" s="268"/>
      <c r="K14" s="268"/>
      <c r="L14" s="268"/>
      <c r="M14" s="268"/>
      <c r="N14" s="268"/>
      <c r="O14" s="268"/>
      <c r="P14" s="268"/>
      <c r="Q14" s="268"/>
      <c r="R14" s="268"/>
      <c r="S14" s="268"/>
      <c r="T14" s="268"/>
      <c r="U14" s="268"/>
      <c r="V14" s="268"/>
      <c r="W14" s="268"/>
    </row>
    <row r="15" spans="1:24">
      <c r="A15" s="268" t="s">
        <v>123</v>
      </c>
      <c r="B15" s="268"/>
      <c r="C15" s="268"/>
      <c r="D15" s="268"/>
      <c r="E15" s="268"/>
      <c r="F15" s="268"/>
      <c r="G15" s="268"/>
      <c r="H15" s="268"/>
      <c r="I15" s="268"/>
      <c r="J15" s="268"/>
      <c r="K15" s="268"/>
      <c r="L15" s="268"/>
      <c r="M15" s="268"/>
      <c r="N15" s="268"/>
      <c r="O15" s="268"/>
      <c r="P15" s="268"/>
      <c r="Q15" s="268"/>
      <c r="R15" s="268"/>
      <c r="S15" s="268"/>
      <c r="T15" s="268"/>
      <c r="U15" s="268"/>
      <c r="V15" s="268"/>
      <c r="W15" s="268"/>
    </row>
    <row r="16" spans="1:24" ht="14.45" customHeight="1"/>
    <row r="17" spans="1:22">
      <c r="B17" s="89"/>
      <c r="C17" s="437" t="s">
        <v>109</v>
      </c>
      <c r="D17" s="437"/>
      <c r="E17" s="437"/>
      <c r="F17" s="437"/>
      <c r="G17" s="437"/>
      <c r="H17" s="437"/>
      <c r="I17" s="89" t="s">
        <v>196</v>
      </c>
      <c r="J17" s="89"/>
      <c r="K17" s="89"/>
      <c r="L17" s="439"/>
      <c r="M17" s="439"/>
      <c r="N17" s="89" t="s">
        <v>125</v>
      </c>
      <c r="O17" s="89"/>
      <c r="P17" s="439"/>
      <c r="Q17" s="439"/>
      <c r="R17" s="439"/>
      <c r="S17" s="89" t="s">
        <v>198</v>
      </c>
      <c r="T17" s="89"/>
      <c r="U17" s="89"/>
      <c r="V17" s="89"/>
    </row>
    <row r="18" spans="1:22">
      <c r="B18" s="384" t="s">
        <v>197</v>
      </c>
      <c r="C18" s="384"/>
      <c r="D18" s="384"/>
      <c r="E18" s="384"/>
      <c r="F18" s="384"/>
      <c r="G18" s="384"/>
      <c r="H18" s="384"/>
      <c r="I18" s="384"/>
      <c r="J18" s="384"/>
      <c r="K18" s="384"/>
      <c r="L18" s="384"/>
      <c r="M18" s="384"/>
      <c r="N18" s="384"/>
      <c r="O18" s="384"/>
      <c r="P18" s="384"/>
      <c r="Q18" s="384"/>
      <c r="R18" s="384"/>
      <c r="S18" s="384"/>
      <c r="T18" s="384"/>
      <c r="U18" s="384"/>
      <c r="V18" s="384"/>
    </row>
    <row r="19" spans="1:22">
      <c r="B19" s="384"/>
      <c r="C19" s="384"/>
      <c r="D19" s="384"/>
      <c r="E19" s="384"/>
      <c r="F19" s="384"/>
      <c r="G19" s="384"/>
      <c r="H19" s="384"/>
      <c r="I19" s="384"/>
      <c r="J19" s="384"/>
      <c r="K19" s="384"/>
      <c r="L19" s="384"/>
      <c r="M19" s="384"/>
      <c r="N19" s="384"/>
      <c r="O19" s="384"/>
      <c r="P19" s="384"/>
      <c r="Q19" s="384"/>
      <c r="R19" s="384"/>
      <c r="S19" s="384"/>
      <c r="T19" s="384"/>
      <c r="U19" s="384"/>
      <c r="V19" s="384"/>
    </row>
    <row r="20" spans="1:22">
      <c r="B20" s="384"/>
      <c r="C20" s="384"/>
      <c r="D20" s="384"/>
      <c r="E20" s="384"/>
      <c r="F20" s="384"/>
      <c r="G20" s="384"/>
      <c r="H20" s="384"/>
      <c r="I20" s="384"/>
      <c r="J20" s="384"/>
      <c r="K20" s="384"/>
      <c r="L20" s="384"/>
      <c r="M20" s="384"/>
      <c r="N20" s="384"/>
      <c r="O20" s="384"/>
      <c r="P20" s="384"/>
      <c r="Q20" s="384"/>
      <c r="R20" s="384"/>
      <c r="S20" s="384"/>
      <c r="T20" s="384"/>
      <c r="U20" s="384"/>
      <c r="V20" s="384"/>
    </row>
    <row r="21" spans="1:22">
      <c r="B21" s="384"/>
      <c r="C21" s="384"/>
      <c r="D21" s="384"/>
      <c r="E21" s="384"/>
      <c r="F21" s="384"/>
      <c r="G21" s="384"/>
      <c r="H21" s="384"/>
      <c r="I21" s="384"/>
      <c r="J21" s="384"/>
      <c r="K21" s="384"/>
      <c r="L21" s="384"/>
      <c r="M21" s="384"/>
      <c r="N21" s="384"/>
      <c r="O21" s="384"/>
      <c r="P21" s="384"/>
      <c r="Q21" s="384"/>
      <c r="R21" s="384"/>
      <c r="S21" s="384"/>
      <c r="T21" s="384"/>
      <c r="U21" s="384"/>
      <c r="V21" s="384"/>
    </row>
    <row r="22" spans="1:22" ht="13.9" customHeight="1"/>
    <row r="23" spans="1:22">
      <c r="A23" s="65" t="s">
        <v>33</v>
      </c>
      <c r="I23" s="65" t="s">
        <v>321</v>
      </c>
    </row>
    <row r="24" spans="1:22">
      <c r="I24" s="65" t="s">
        <v>215</v>
      </c>
    </row>
    <row r="25" spans="1:22" ht="16.149999999999999" customHeight="1"/>
    <row r="26" spans="1:22">
      <c r="A26" s="65" t="s">
        <v>86</v>
      </c>
      <c r="I26" s="263">
        <f>基本情報!E8</f>
        <v>0</v>
      </c>
      <c r="J26" s="264"/>
      <c r="K26" s="264"/>
      <c r="L26" s="264"/>
      <c r="M26" s="264"/>
      <c r="N26" s="264"/>
      <c r="O26" s="264"/>
      <c r="P26" s="264"/>
      <c r="Q26" s="264"/>
      <c r="R26" s="264"/>
      <c r="S26" s="264"/>
      <c r="T26" s="264"/>
      <c r="U26" s="264"/>
    </row>
    <row r="27" spans="1:22">
      <c r="H27" s="65" t="s">
        <v>88</v>
      </c>
      <c r="I27" s="263">
        <f>基本情報!E9</f>
        <v>0</v>
      </c>
      <c r="J27" s="265"/>
      <c r="K27" s="265"/>
      <c r="L27" s="265"/>
      <c r="M27" s="265"/>
      <c r="N27" s="265"/>
      <c r="O27" s="265"/>
      <c r="P27" s="265"/>
      <c r="Q27" s="265"/>
      <c r="R27" s="265"/>
      <c r="S27" s="265"/>
      <c r="T27" s="265"/>
      <c r="U27" s="265"/>
      <c r="V27" s="65" t="s">
        <v>89</v>
      </c>
    </row>
    <row r="28" spans="1:22" ht="16.149999999999999" customHeight="1"/>
    <row r="29" spans="1:22" ht="19.899999999999999" customHeight="1">
      <c r="A29" s="65" t="s">
        <v>126</v>
      </c>
      <c r="I29" s="438"/>
      <c r="J29" s="438"/>
      <c r="K29" s="438"/>
      <c r="L29" s="438"/>
      <c r="M29" s="438"/>
      <c r="N29" s="438"/>
      <c r="O29" s="438"/>
      <c r="P29" s="438"/>
      <c r="Q29" s="438"/>
      <c r="R29" s="438"/>
      <c r="S29" s="438"/>
      <c r="T29" s="438"/>
      <c r="U29" s="438"/>
      <c r="V29" s="438"/>
    </row>
    <row r="30" spans="1:22">
      <c r="I30" s="438"/>
      <c r="J30" s="438"/>
      <c r="K30" s="438"/>
      <c r="L30" s="438"/>
      <c r="M30" s="438"/>
      <c r="N30" s="438"/>
      <c r="O30" s="438"/>
      <c r="P30" s="438"/>
      <c r="Q30" s="438"/>
      <c r="R30" s="438"/>
      <c r="S30" s="438"/>
      <c r="T30" s="438"/>
      <c r="U30" s="438"/>
      <c r="V30" s="438"/>
    </row>
    <row r="31" spans="1:22">
      <c r="I31" s="438"/>
      <c r="J31" s="438"/>
      <c r="K31" s="438"/>
      <c r="L31" s="438"/>
      <c r="M31" s="438"/>
      <c r="N31" s="438"/>
      <c r="O31" s="438"/>
      <c r="P31" s="438"/>
      <c r="Q31" s="438"/>
      <c r="R31" s="438"/>
      <c r="S31" s="438"/>
      <c r="T31" s="438"/>
      <c r="U31" s="438"/>
      <c r="V31" s="438"/>
    </row>
    <row r="32" spans="1:22">
      <c r="I32" s="438"/>
      <c r="J32" s="438"/>
      <c r="K32" s="438"/>
      <c r="L32" s="438"/>
      <c r="M32" s="438"/>
      <c r="N32" s="438"/>
      <c r="O32" s="438"/>
      <c r="P32" s="438"/>
      <c r="Q32" s="438"/>
      <c r="R32" s="438"/>
      <c r="S32" s="438"/>
      <c r="T32" s="438"/>
      <c r="U32" s="438"/>
      <c r="V32" s="438"/>
    </row>
    <row r="33" spans="1:24">
      <c r="I33" s="438"/>
      <c r="J33" s="438"/>
      <c r="K33" s="438"/>
      <c r="L33" s="438"/>
      <c r="M33" s="438"/>
      <c r="N33" s="438"/>
      <c r="O33" s="438"/>
      <c r="P33" s="438"/>
      <c r="Q33" s="438"/>
      <c r="R33" s="438"/>
      <c r="S33" s="438"/>
      <c r="T33" s="438"/>
      <c r="U33" s="438"/>
      <c r="V33" s="438"/>
    </row>
    <row r="34" spans="1:24" ht="16.149999999999999" customHeight="1"/>
    <row r="35" spans="1:24">
      <c r="A35" s="65" t="s">
        <v>127</v>
      </c>
      <c r="I35" s="437" t="s">
        <v>109</v>
      </c>
      <c r="J35" s="437"/>
      <c r="K35" s="437"/>
      <c r="L35" s="437"/>
      <c r="M35" s="437"/>
      <c r="N35" s="437"/>
      <c r="O35" s="407" t="s">
        <v>128</v>
      </c>
      <c r="P35" s="407"/>
      <c r="Q35" s="437" t="s">
        <v>109</v>
      </c>
      <c r="R35" s="437"/>
      <c r="S35" s="437"/>
      <c r="T35" s="437"/>
      <c r="U35" s="437"/>
      <c r="V35" s="437"/>
      <c r="X35" s="65" t="s">
        <v>130</v>
      </c>
    </row>
    <row r="36" spans="1:24" ht="13.15" customHeight="1"/>
    <row r="37" spans="1:24">
      <c r="A37" s="65" t="s">
        <v>129</v>
      </c>
      <c r="I37" s="437" t="s">
        <v>109</v>
      </c>
      <c r="J37" s="437"/>
      <c r="K37" s="437"/>
      <c r="L37" s="437"/>
      <c r="M37" s="437"/>
      <c r="N37" s="437"/>
      <c r="X37" s="65" t="s">
        <v>131</v>
      </c>
    </row>
    <row r="39" spans="1:24">
      <c r="A39" s="198" t="s">
        <v>8</v>
      </c>
      <c r="B39" s="198"/>
      <c r="C39" s="198" t="s">
        <v>312</v>
      </c>
      <c r="D39" s="198"/>
      <c r="E39" s="198"/>
    </row>
  </sheetData>
  <sheetProtection algorithmName="SHA-512" hashValue="Y1yfFxYV6UNmX3Yy2f1G1b4G/m3kmetkuUm98UDIbC+X7XoYXOLnoSW7drF9Nl9f6+P53bCfNHx1F7oLZGZ2Gg==" saltValue="SunwFiFR+EvarWHuswWNeQ==" spinCount="100000" sheet="1" formatRows="0" selectLockedCells="1"/>
  <mergeCells count="18">
    <mergeCell ref="A14:W14"/>
    <mergeCell ref="Q2:W2"/>
    <mergeCell ref="Q3:W3"/>
    <mergeCell ref="M9:W9"/>
    <mergeCell ref="M11:W11"/>
    <mergeCell ref="M12:W12"/>
    <mergeCell ref="A15:W15"/>
    <mergeCell ref="C17:H17"/>
    <mergeCell ref="L17:M17"/>
    <mergeCell ref="P17:R17"/>
    <mergeCell ref="I26:U26"/>
    <mergeCell ref="I37:N37"/>
    <mergeCell ref="B18:V21"/>
    <mergeCell ref="I29:V33"/>
    <mergeCell ref="I35:N35"/>
    <mergeCell ref="O35:P35"/>
    <mergeCell ref="Q35:V35"/>
    <mergeCell ref="I27:U27"/>
  </mergeCells>
  <phoneticPr fontId="3"/>
  <pageMargins left="0.7" right="0.7" top="0.75" bottom="0.52"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6" zoomScaleNormal="100" zoomScaleSheetLayoutView="100" workbookViewId="0">
      <selection activeCell="I6" sqref="I6:O6"/>
    </sheetView>
  </sheetViews>
  <sheetFormatPr defaultColWidth="3.375" defaultRowHeight="19.5"/>
  <cols>
    <col min="1" max="16384" width="3.375" style="65"/>
  </cols>
  <sheetData>
    <row r="1" spans="1:23">
      <c r="A1" s="64" t="s">
        <v>134</v>
      </c>
    </row>
    <row r="2" spans="1:23" ht="13.9" customHeight="1"/>
    <row r="3" spans="1:23">
      <c r="A3" s="442" t="s">
        <v>135</v>
      </c>
      <c r="B3" s="442"/>
      <c r="C3" s="442"/>
      <c r="D3" s="442"/>
      <c r="E3" s="442"/>
      <c r="F3" s="442"/>
      <c r="G3" s="442"/>
      <c r="H3" s="442"/>
      <c r="I3" s="442"/>
      <c r="J3" s="442"/>
      <c r="K3" s="442"/>
      <c r="L3" s="442"/>
      <c r="M3" s="442"/>
      <c r="N3" s="442"/>
      <c r="O3" s="442"/>
      <c r="P3" s="442"/>
      <c r="Q3" s="442"/>
      <c r="R3" s="442"/>
      <c r="S3" s="442"/>
      <c r="T3" s="442"/>
      <c r="U3" s="442"/>
      <c r="V3" s="442"/>
      <c r="W3" s="442"/>
    </row>
    <row r="4" spans="1:23">
      <c r="A4" s="442"/>
      <c r="B4" s="442"/>
      <c r="C4" s="442"/>
      <c r="D4" s="442"/>
      <c r="E4" s="442"/>
      <c r="F4" s="442"/>
      <c r="G4" s="442"/>
      <c r="H4" s="442"/>
      <c r="I4" s="442"/>
      <c r="J4" s="442"/>
      <c r="K4" s="442"/>
      <c r="L4" s="442"/>
      <c r="M4" s="442"/>
      <c r="N4" s="442"/>
      <c r="O4" s="442"/>
      <c r="P4" s="442"/>
      <c r="Q4" s="442"/>
      <c r="R4" s="442"/>
      <c r="S4" s="442"/>
      <c r="T4" s="442"/>
      <c r="U4" s="442"/>
      <c r="V4" s="442"/>
      <c r="W4" s="442"/>
    </row>
    <row r="5" spans="1:23" ht="14.45" customHeight="1"/>
    <row r="6" spans="1:23" ht="25.5">
      <c r="H6" s="90" t="s">
        <v>34</v>
      </c>
      <c r="I6" s="443"/>
      <c r="J6" s="443"/>
      <c r="K6" s="443"/>
      <c r="L6" s="443"/>
      <c r="M6" s="443"/>
      <c r="N6" s="443"/>
      <c r="O6" s="443"/>
      <c r="P6" s="91" t="s">
        <v>35</v>
      </c>
    </row>
    <row r="8" spans="1:23" ht="14.45" customHeight="1"/>
    <row r="9" spans="1:23">
      <c r="B9" s="65" t="s">
        <v>136</v>
      </c>
      <c r="C9" s="89"/>
      <c r="D9" s="89"/>
      <c r="E9" s="437" t="s">
        <v>109</v>
      </c>
      <c r="F9" s="437"/>
      <c r="G9" s="437"/>
      <c r="H9" s="437"/>
      <c r="I9" s="437"/>
      <c r="J9" s="437"/>
      <c r="K9" s="89" t="s">
        <v>196</v>
      </c>
      <c r="L9" s="89"/>
      <c r="M9" s="89"/>
      <c r="N9" s="439"/>
      <c r="O9" s="439"/>
      <c r="P9" s="89" t="s">
        <v>125</v>
      </c>
      <c r="Q9" s="89"/>
      <c r="R9" s="439"/>
      <c r="S9" s="439"/>
      <c r="T9" s="439"/>
      <c r="U9" s="89" t="s">
        <v>200</v>
      </c>
      <c r="V9" s="89"/>
      <c r="W9" s="89"/>
    </row>
    <row r="10" spans="1:23" ht="19.899999999999999" customHeight="1">
      <c r="B10" s="444" t="s">
        <v>199</v>
      </c>
      <c r="C10" s="444"/>
      <c r="D10" s="444"/>
      <c r="E10" s="444"/>
      <c r="F10" s="444"/>
      <c r="G10" s="444"/>
      <c r="H10" s="444"/>
      <c r="I10" s="444"/>
      <c r="J10" s="444"/>
      <c r="K10" s="444"/>
      <c r="L10" s="444"/>
      <c r="M10" s="444"/>
      <c r="N10" s="444"/>
      <c r="O10" s="444"/>
      <c r="P10" s="444"/>
      <c r="Q10" s="444"/>
      <c r="R10" s="444"/>
      <c r="S10" s="444"/>
      <c r="T10" s="444"/>
      <c r="U10" s="444"/>
      <c r="V10" s="444"/>
      <c r="W10" s="444"/>
    </row>
    <row r="11" spans="1:23">
      <c r="B11" s="444"/>
      <c r="C11" s="444"/>
      <c r="D11" s="444"/>
      <c r="E11" s="444"/>
      <c r="F11" s="444"/>
      <c r="G11" s="444"/>
      <c r="H11" s="444"/>
      <c r="I11" s="444"/>
      <c r="J11" s="444"/>
      <c r="K11" s="444"/>
      <c r="L11" s="444"/>
      <c r="M11" s="444"/>
      <c r="N11" s="444"/>
      <c r="O11" s="444"/>
      <c r="P11" s="444"/>
      <c r="Q11" s="444"/>
      <c r="R11" s="444"/>
      <c r="S11" s="444"/>
      <c r="T11" s="444"/>
      <c r="U11" s="444"/>
      <c r="V11" s="444"/>
      <c r="W11" s="444"/>
    </row>
    <row r="12" spans="1:23" ht="13.9" customHeight="1"/>
    <row r="13" spans="1:23" ht="13.9" customHeight="1"/>
    <row r="14" spans="1:23">
      <c r="B14" s="65" t="s">
        <v>133</v>
      </c>
      <c r="G14" s="198" t="s">
        <v>315</v>
      </c>
      <c r="I14" s="65" t="s">
        <v>321</v>
      </c>
    </row>
    <row r="15" spans="1:23">
      <c r="I15" s="65" t="s">
        <v>215</v>
      </c>
    </row>
    <row r="16" spans="1:23" s="198" customFormat="1">
      <c r="B16" s="198" t="s">
        <v>314</v>
      </c>
      <c r="G16" s="198" t="s">
        <v>315</v>
      </c>
      <c r="I16" s="440">
        <f>基本情報!E8</f>
        <v>0</v>
      </c>
      <c r="J16" s="441"/>
      <c r="K16" s="441"/>
      <c r="L16" s="441"/>
      <c r="M16" s="441"/>
      <c r="N16" s="441"/>
      <c r="O16" s="441"/>
      <c r="P16" s="441"/>
      <c r="Q16" s="441"/>
      <c r="R16" s="441"/>
      <c r="S16" s="441"/>
      <c r="T16" s="441"/>
      <c r="U16" s="441"/>
      <c r="V16" s="441"/>
    </row>
    <row r="17" spans="1:24" s="198" customFormat="1">
      <c r="B17" s="199" t="s">
        <v>316</v>
      </c>
    </row>
    <row r="19" spans="1:24">
      <c r="C19" s="65" t="s">
        <v>132</v>
      </c>
    </row>
    <row r="21" spans="1:24">
      <c r="E21" s="437" t="s">
        <v>109</v>
      </c>
      <c r="F21" s="437"/>
      <c r="G21" s="437"/>
      <c r="H21" s="437"/>
      <c r="I21" s="437"/>
      <c r="J21" s="437"/>
      <c r="X21" s="66" t="s">
        <v>52</v>
      </c>
    </row>
    <row r="23" spans="1:24">
      <c r="B23" s="65" t="s">
        <v>29</v>
      </c>
    </row>
    <row r="24" spans="1:24">
      <c r="L24" s="198" t="s">
        <v>313</v>
      </c>
    </row>
    <row r="25" spans="1:24">
      <c r="L25" s="65" t="s">
        <v>84</v>
      </c>
      <c r="M25" s="67"/>
      <c r="N25" s="67"/>
      <c r="O25" s="69"/>
      <c r="P25" s="69"/>
      <c r="Q25" s="69"/>
      <c r="R25" s="69"/>
      <c r="S25" s="69"/>
      <c r="T25" s="69"/>
      <c r="U25" s="69"/>
      <c r="V25" s="69"/>
      <c r="W25" s="69"/>
      <c r="X25" s="42"/>
    </row>
    <row r="26" spans="1:24">
      <c r="M26" s="264" t="str">
        <f>IF(基本情報!E5="","",基本情報!E5)</f>
        <v/>
      </c>
      <c r="N26" s="264"/>
      <c r="O26" s="264"/>
      <c r="P26" s="264"/>
      <c r="Q26" s="264"/>
      <c r="R26" s="264"/>
      <c r="S26" s="264"/>
      <c r="T26" s="264"/>
      <c r="U26" s="264"/>
      <c r="V26" s="264"/>
      <c r="W26" s="264"/>
      <c r="X26" s="42"/>
    </row>
    <row r="27" spans="1:24">
      <c r="L27" s="65" t="s">
        <v>85</v>
      </c>
      <c r="M27" s="67"/>
      <c r="N27" s="67"/>
      <c r="O27" s="69"/>
      <c r="P27" s="69"/>
      <c r="Q27" s="69"/>
      <c r="R27" s="69"/>
      <c r="S27" s="69"/>
      <c r="T27" s="69"/>
      <c r="U27" s="69"/>
      <c r="V27" s="69"/>
      <c r="W27" s="69"/>
    </row>
    <row r="28" spans="1:24">
      <c r="M28" s="264" t="str">
        <f>IF(基本情報!E6="","",基本情報!E6)</f>
        <v/>
      </c>
      <c r="N28" s="264"/>
      <c r="O28" s="264"/>
      <c r="P28" s="264"/>
      <c r="Q28" s="264"/>
      <c r="R28" s="264"/>
      <c r="S28" s="264"/>
      <c r="T28" s="264"/>
      <c r="U28" s="264"/>
      <c r="V28" s="264"/>
      <c r="W28" s="264"/>
      <c r="X28" s="66"/>
    </row>
    <row r="29" spans="1:24">
      <c r="M29" s="263">
        <f>基本情報!E7</f>
        <v>0</v>
      </c>
      <c r="N29" s="264"/>
      <c r="O29" s="264"/>
      <c r="P29" s="264"/>
      <c r="Q29" s="264"/>
      <c r="R29" s="264"/>
      <c r="S29" s="264"/>
      <c r="T29" s="264"/>
      <c r="U29" s="264"/>
      <c r="V29" s="264"/>
      <c r="W29" s="264"/>
      <c r="X29" s="66"/>
    </row>
    <row r="30" spans="1:24" ht="14.45" customHeight="1">
      <c r="A30" s="92"/>
      <c r="B30" s="92"/>
      <c r="C30" s="92"/>
      <c r="D30" s="92"/>
      <c r="E30" s="92"/>
      <c r="F30" s="92"/>
      <c r="G30" s="92"/>
      <c r="H30" s="92"/>
      <c r="I30" s="92"/>
      <c r="J30" s="92"/>
      <c r="K30" s="92"/>
      <c r="L30" s="92"/>
      <c r="M30" s="92"/>
      <c r="N30" s="92"/>
      <c r="O30" s="92"/>
      <c r="P30" s="92"/>
      <c r="Q30" s="92"/>
      <c r="R30" s="92"/>
      <c r="S30" s="92"/>
      <c r="T30" s="92"/>
      <c r="U30" s="92"/>
      <c r="V30" s="92"/>
      <c r="W30" s="92"/>
    </row>
    <row r="31" spans="1:24" ht="15" customHeight="1"/>
    <row r="32" spans="1:24">
      <c r="B32" s="65" t="s">
        <v>137</v>
      </c>
    </row>
    <row r="33" spans="2:24">
      <c r="B33" s="463" t="s">
        <v>138</v>
      </c>
      <c r="C33" s="463"/>
      <c r="D33" s="463"/>
      <c r="E33" s="463"/>
      <c r="F33" s="463"/>
      <c r="G33" s="463"/>
      <c r="H33" s="463"/>
      <c r="I33" s="463"/>
      <c r="J33" s="463"/>
      <c r="K33" s="447">
        <f>基本情報!E18</f>
        <v>0</v>
      </c>
      <c r="L33" s="448"/>
      <c r="M33" s="448"/>
      <c r="N33" s="448"/>
      <c r="O33" s="448"/>
      <c r="P33" s="448"/>
      <c r="Q33" s="448"/>
      <c r="R33" s="448"/>
      <c r="S33" s="448"/>
      <c r="T33" s="448"/>
      <c r="U33" s="448"/>
      <c r="V33" s="449"/>
    </row>
    <row r="34" spans="2:24">
      <c r="B34" s="463"/>
      <c r="C34" s="463"/>
      <c r="D34" s="463"/>
      <c r="E34" s="463"/>
      <c r="F34" s="463"/>
      <c r="G34" s="463"/>
      <c r="H34" s="463"/>
      <c r="I34" s="463"/>
      <c r="J34" s="463"/>
      <c r="K34" s="450">
        <f>基本情報!E19</f>
        <v>0</v>
      </c>
      <c r="L34" s="451"/>
      <c r="M34" s="451"/>
      <c r="N34" s="451"/>
      <c r="O34" s="451"/>
      <c r="P34" s="451"/>
      <c r="Q34" s="451"/>
      <c r="R34" s="451"/>
      <c r="S34" s="451"/>
      <c r="T34" s="451"/>
      <c r="U34" s="451"/>
      <c r="V34" s="452"/>
      <c r="X34" s="192" t="s">
        <v>305</v>
      </c>
    </row>
    <row r="35" spans="2:24">
      <c r="B35" s="463" t="s">
        <v>139</v>
      </c>
      <c r="C35" s="463"/>
      <c r="D35" s="463"/>
      <c r="E35" s="463"/>
      <c r="F35" s="463"/>
      <c r="G35" s="463"/>
      <c r="H35" s="463"/>
      <c r="I35" s="463"/>
      <c r="J35" s="463"/>
      <c r="K35" s="459" t="s">
        <v>88</v>
      </c>
      <c r="L35" s="461">
        <f>基本情報!E20</f>
        <v>0</v>
      </c>
      <c r="M35" s="461"/>
      <c r="N35" s="461"/>
      <c r="O35" s="455" t="s">
        <v>89</v>
      </c>
      <c r="P35" s="455">
        <f>基本情報!I20</f>
        <v>0</v>
      </c>
      <c r="Q35" s="455"/>
      <c r="R35" s="455"/>
      <c r="S35" s="455"/>
      <c r="T35" s="455"/>
      <c r="U35" s="455"/>
      <c r="V35" s="456"/>
    </row>
    <row r="36" spans="2:24">
      <c r="B36" s="463"/>
      <c r="C36" s="463"/>
      <c r="D36" s="463"/>
      <c r="E36" s="463"/>
      <c r="F36" s="463"/>
      <c r="G36" s="463"/>
      <c r="H36" s="463"/>
      <c r="I36" s="463"/>
      <c r="J36" s="463"/>
      <c r="K36" s="460"/>
      <c r="L36" s="462"/>
      <c r="M36" s="462"/>
      <c r="N36" s="462"/>
      <c r="O36" s="457"/>
      <c r="P36" s="457"/>
      <c r="Q36" s="457"/>
      <c r="R36" s="457"/>
      <c r="S36" s="457"/>
      <c r="T36" s="457"/>
      <c r="U36" s="457"/>
      <c r="V36" s="458"/>
    </row>
    <row r="37" spans="2:24">
      <c r="B37" s="445" t="s">
        <v>140</v>
      </c>
      <c r="C37" s="446"/>
      <c r="D37" s="446"/>
      <c r="E37" s="446"/>
      <c r="F37" s="446"/>
      <c r="G37" s="446"/>
      <c r="H37" s="446"/>
      <c r="I37" s="446"/>
      <c r="J37" s="446"/>
      <c r="K37" s="93" t="s">
        <v>88</v>
      </c>
      <c r="L37" s="453">
        <f>基本情報!E21</f>
        <v>0</v>
      </c>
      <c r="M37" s="448"/>
      <c r="N37" s="448"/>
      <c r="O37" s="448"/>
      <c r="P37" s="448"/>
      <c r="Q37" s="448"/>
      <c r="R37" s="448"/>
      <c r="S37" s="448"/>
      <c r="T37" s="448"/>
      <c r="U37" s="448"/>
      <c r="V37" s="94" t="s">
        <v>89</v>
      </c>
    </row>
    <row r="38" spans="2:24">
      <c r="B38" s="446"/>
      <c r="C38" s="446"/>
      <c r="D38" s="446"/>
      <c r="E38" s="446"/>
      <c r="F38" s="446"/>
      <c r="G38" s="446"/>
      <c r="H38" s="446"/>
      <c r="I38" s="446"/>
      <c r="J38" s="446"/>
      <c r="K38" s="454">
        <f>基本情報!E22</f>
        <v>0</v>
      </c>
      <c r="L38" s="451"/>
      <c r="M38" s="451"/>
      <c r="N38" s="451"/>
      <c r="O38" s="451"/>
      <c r="P38" s="451"/>
      <c r="Q38" s="451"/>
      <c r="R38" s="451"/>
      <c r="S38" s="451"/>
      <c r="T38" s="451"/>
      <c r="U38" s="451"/>
      <c r="V38" s="452"/>
    </row>
  </sheetData>
  <sheetProtection algorithmName="SHA-512" hashValue="2vgsG7CEAc1w9im8c2VkGVGq54lm1ZamTs5tnu4naxUZF2U59PfnkdyngdlQXEktcCm7OhCGYrnRssmHiJK/4Q==" saltValue="eLG2Vkt5T0FKBenlQxkWtA==" spinCount="100000" sheet="1" selectLockedCells="1"/>
  <mergeCells count="22">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 ref="M29:W29"/>
    <mergeCell ref="E21:J21"/>
    <mergeCell ref="E9:J9"/>
    <mergeCell ref="N9:O9"/>
    <mergeCell ref="R9:T9"/>
    <mergeCell ref="I16:V16"/>
  </mergeCells>
  <phoneticPr fontId="3"/>
  <pageMargins left="0.7" right="0.7" top="0.75" bottom="0.52"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44</v>
      </c>
    </row>
    <row r="2" spans="1:24" ht="19.899999999999999" customHeight="1">
      <c r="Q2" s="266"/>
      <c r="R2" s="266"/>
      <c r="S2" s="266"/>
      <c r="T2" s="266"/>
      <c r="U2" s="266"/>
      <c r="V2" s="266"/>
      <c r="W2" s="266"/>
      <c r="X2" s="66" t="s">
        <v>60</v>
      </c>
    </row>
    <row r="3" spans="1:24">
      <c r="Q3" s="267" t="s">
        <v>109</v>
      </c>
      <c r="R3" s="266"/>
      <c r="S3" s="266"/>
      <c r="T3" s="266"/>
      <c r="U3" s="266"/>
      <c r="V3" s="266"/>
      <c r="W3" s="266"/>
      <c r="X3" s="66" t="s">
        <v>52</v>
      </c>
    </row>
    <row r="6" spans="1:24">
      <c r="B6" s="65" t="s">
        <v>29</v>
      </c>
    </row>
    <row r="8" spans="1:24">
      <c r="L8" s="65" t="s">
        <v>320</v>
      </c>
      <c r="X8" s="42"/>
    </row>
    <row r="9" spans="1:24">
      <c r="L9" s="65" t="s">
        <v>84</v>
      </c>
      <c r="M9" s="67"/>
      <c r="N9" s="67"/>
      <c r="O9" s="68"/>
      <c r="P9" s="68"/>
      <c r="Q9" s="68"/>
      <c r="R9" s="68"/>
      <c r="S9" s="68"/>
      <c r="T9" s="68"/>
      <c r="U9" s="68"/>
      <c r="V9" s="68"/>
      <c r="W9" s="68"/>
      <c r="X9" s="42"/>
    </row>
    <row r="10" spans="1:24">
      <c r="M10" s="264" t="str">
        <f>IF(基本情報!E5="","",基本情報!E5)</f>
        <v/>
      </c>
      <c r="N10" s="264"/>
      <c r="O10" s="264"/>
      <c r="P10" s="264"/>
      <c r="Q10" s="264"/>
      <c r="R10" s="264"/>
      <c r="S10" s="264"/>
      <c r="T10" s="264"/>
      <c r="U10" s="264"/>
      <c r="V10" s="264"/>
      <c r="W10" s="264"/>
      <c r="X10" s="42"/>
    </row>
    <row r="11" spans="1:24">
      <c r="L11" s="65" t="s">
        <v>85</v>
      </c>
      <c r="M11" s="67"/>
      <c r="N11" s="67"/>
      <c r="O11" s="68"/>
      <c r="P11" s="68"/>
      <c r="Q11" s="68"/>
      <c r="R11" s="68"/>
      <c r="S11" s="68"/>
      <c r="T11" s="68"/>
      <c r="U11" s="68"/>
      <c r="V11" s="68"/>
      <c r="W11" s="68"/>
    </row>
    <row r="12" spans="1:24">
      <c r="M12" s="264" t="str">
        <f>IF(基本情報!E6="","",基本情報!E6)</f>
        <v/>
      </c>
      <c r="N12" s="264"/>
      <c r="O12" s="264"/>
      <c r="P12" s="264"/>
      <c r="Q12" s="264"/>
      <c r="R12" s="264"/>
      <c r="S12" s="264"/>
      <c r="T12" s="264"/>
      <c r="U12" s="264"/>
      <c r="V12" s="264"/>
      <c r="W12" s="264"/>
      <c r="X12" s="66"/>
    </row>
    <row r="13" spans="1:24">
      <c r="M13" s="263">
        <f>基本情報!E7</f>
        <v>0</v>
      </c>
      <c r="N13" s="411"/>
      <c r="O13" s="411"/>
      <c r="P13" s="411"/>
      <c r="Q13" s="411"/>
      <c r="R13" s="411"/>
      <c r="S13" s="411"/>
      <c r="T13" s="411"/>
      <c r="U13" s="411"/>
      <c r="V13" s="411"/>
      <c r="W13" s="411"/>
      <c r="X13" s="66"/>
    </row>
    <row r="16" spans="1:24">
      <c r="A16" s="268" t="s">
        <v>45</v>
      </c>
      <c r="B16" s="268"/>
      <c r="C16" s="268"/>
      <c r="D16" s="268"/>
      <c r="E16" s="268"/>
      <c r="F16" s="268"/>
      <c r="G16" s="268"/>
      <c r="H16" s="268"/>
      <c r="I16" s="268"/>
      <c r="J16" s="268"/>
      <c r="K16" s="268"/>
      <c r="L16" s="268"/>
      <c r="M16" s="268"/>
      <c r="N16" s="268"/>
      <c r="O16" s="268"/>
      <c r="P16" s="268"/>
      <c r="Q16" s="268"/>
      <c r="R16" s="268"/>
      <c r="S16" s="268"/>
      <c r="T16" s="268"/>
      <c r="U16" s="268"/>
      <c r="V16" s="268"/>
      <c r="W16" s="268"/>
    </row>
    <row r="19" spans="1:22">
      <c r="B19" s="65" t="s">
        <v>46</v>
      </c>
    </row>
    <row r="20" spans="1:22">
      <c r="B20" s="65" t="s">
        <v>47</v>
      </c>
    </row>
    <row r="22" spans="1:22">
      <c r="A22" s="65" t="s">
        <v>33</v>
      </c>
      <c r="I22" s="65" t="s">
        <v>321</v>
      </c>
    </row>
    <row r="23" spans="1:22">
      <c r="I23" s="65" t="s">
        <v>215</v>
      </c>
    </row>
    <row r="25" spans="1:22">
      <c r="A25" s="65" t="s">
        <v>86</v>
      </c>
      <c r="I25" s="263">
        <f>基本情報!E8</f>
        <v>0</v>
      </c>
      <c r="J25" s="264"/>
      <c r="K25" s="264"/>
      <c r="L25" s="264"/>
      <c r="M25" s="264"/>
      <c r="N25" s="264"/>
      <c r="O25" s="264"/>
      <c r="P25" s="264"/>
      <c r="Q25" s="264"/>
      <c r="R25" s="264"/>
      <c r="S25" s="264"/>
      <c r="T25" s="264"/>
      <c r="U25" s="264"/>
    </row>
    <row r="26" spans="1:22">
      <c r="H26" s="65" t="s">
        <v>88</v>
      </c>
      <c r="I26" s="263">
        <f>基本情報!E9</f>
        <v>0</v>
      </c>
      <c r="J26" s="265"/>
      <c r="K26" s="265"/>
      <c r="L26" s="265"/>
      <c r="M26" s="265"/>
      <c r="N26" s="265"/>
      <c r="O26" s="265"/>
      <c r="P26" s="265"/>
      <c r="Q26" s="265"/>
      <c r="R26" s="265"/>
      <c r="S26" s="265"/>
      <c r="T26" s="265"/>
      <c r="U26" s="265"/>
      <c r="V26" s="65" t="s">
        <v>89</v>
      </c>
    </row>
    <row r="27" spans="1:22">
      <c r="I27" s="70"/>
      <c r="J27" s="68"/>
      <c r="K27" s="68"/>
      <c r="L27" s="68"/>
      <c r="M27" s="68"/>
      <c r="N27" s="68"/>
      <c r="O27" s="68"/>
      <c r="P27" s="68"/>
      <c r="Q27" s="68"/>
      <c r="R27" s="68"/>
      <c r="S27" s="68"/>
      <c r="T27" s="68"/>
      <c r="U27" s="68"/>
    </row>
    <row r="28" spans="1:22">
      <c r="A28" s="65" t="s">
        <v>36</v>
      </c>
      <c r="I28" s="65" t="s">
        <v>37</v>
      </c>
    </row>
    <row r="30" spans="1:22">
      <c r="A30" s="198" t="s">
        <v>317</v>
      </c>
      <c r="B30" s="198"/>
      <c r="C30" s="198" t="s">
        <v>312</v>
      </c>
      <c r="D30" s="198"/>
      <c r="E30" s="198"/>
      <c r="F30" s="198"/>
    </row>
  </sheetData>
  <sheetProtection algorithmName="SHA-512" hashValue="T1JEjA0wrnyDRN+lNNW3cE0uflvXdgdB/uZFZju92Ic6DVNuF/wDXoJDtGPM70szMIYgZEkFjVnDah881HpZzw==" saltValue="ePraJ8m+NuDdGZrSzHmM5Q==" spinCount="100000" sheet="1" selectLockedCells="1"/>
  <mergeCells count="8">
    <mergeCell ref="I25:U25"/>
    <mergeCell ref="I26:U26"/>
    <mergeCell ref="Q2:W2"/>
    <mergeCell ref="Q3:W3"/>
    <mergeCell ref="A16:W16"/>
    <mergeCell ref="M10:W10"/>
    <mergeCell ref="M12:W12"/>
    <mergeCell ref="M13:W13"/>
  </mergeCells>
  <phoneticPr fontId="3"/>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7"/>
  <sheetViews>
    <sheetView view="pageBreakPreview" topLeftCell="A4" zoomScale="70" zoomScaleNormal="100" zoomScaleSheetLayoutView="70" workbookViewId="0">
      <selection activeCell="E5" sqref="E5:J5"/>
    </sheetView>
  </sheetViews>
  <sheetFormatPr defaultColWidth="8.75" defaultRowHeight="18.75"/>
  <cols>
    <col min="1" max="1" width="2.5" style="6" customWidth="1"/>
    <col min="2" max="2" width="39.375" style="6" customWidth="1"/>
    <col min="3" max="12" width="13.625" style="6" customWidth="1"/>
    <col min="13" max="13" width="0" style="44" hidden="1" customWidth="1"/>
    <col min="14" max="14" width="15.25" style="6" hidden="1" customWidth="1"/>
    <col min="15" max="15" width="16.625" style="6" hidden="1" customWidth="1"/>
    <col min="16" max="16384" width="8.75" style="6"/>
  </cols>
  <sheetData>
    <row r="1" spans="2:15" ht="21.6" customHeight="1">
      <c r="B1" s="6" t="s">
        <v>194</v>
      </c>
    </row>
    <row r="2" spans="2:15" ht="39.950000000000003" customHeight="1">
      <c r="B2" s="270" t="s">
        <v>327</v>
      </c>
      <c r="C2" s="270"/>
      <c r="D2" s="270"/>
      <c r="E2" s="270"/>
      <c r="F2" s="270"/>
      <c r="G2" s="270"/>
      <c r="H2" s="270"/>
      <c r="I2" s="270"/>
      <c r="J2" s="270"/>
      <c r="K2" s="270"/>
      <c r="L2" s="270"/>
    </row>
    <row r="3" spans="2:15" ht="13.9" customHeight="1">
      <c r="B3" s="45"/>
    </row>
    <row r="4" spans="2:15" ht="39.950000000000003" customHeight="1">
      <c r="G4" s="46" t="s">
        <v>90</v>
      </c>
      <c r="H4" s="271">
        <f>基本情報!E8</f>
        <v>0</v>
      </c>
      <c r="I4" s="272"/>
      <c r="J4" s="272"/>
      <c r="K4" s="272"/>
    </row>
    <row r="5" spans="2:15" ht="22.15" customHeight="1" thickBot="1">
      <c r="L5" s="44" t="s">
        <v>18</v>
      </c>
    </row>
    <row r="6" spans="2:15" ht="56.25">
      <c r="B6" s="273" t="s">
        <v>27</v>
      </c>
      <c r="C6" s="47" t="s">
        <v>0</v>
      </c>
      <c r="D6" s="48" t="s">
        <v>1</v>
      </c>
      <c r="E6" s="47" t="s">
        <v>2</v>
      </c>
      <c r="F6" s="48" t="s">
        <v>20</v>
      </c>
      <c r="G6" s="47" t="s">
        <v>4</v>
      </c>
      <c r="H6" s="48" t="s">
        <v>5</v>
      </c>
      <c r="I6" s="47" t="s">
        <v>6</v>
      </c>
      <c r="J6" s="48" t="s">
        <v>7</v>
      </c>
      <c r="K6" s="49" t="s">
        <v>21</v>
      </c>
      <c r="L6" s="50" t="s">
        <v>22</v>
      </c>
    </row>
    <row r="7" spans="2:15" ht="39.950000000000003" customHeight="1" thickBot="1">
      <c r="B7" s="274"/>
      <c r="C7" s="51" t="s">
        <v>9</v>
      </c>
      <c r="D7" s="51" t="s">
        <v>10</v>
      </c>
      <c r="E7" s="51" t="s">
        <v>17</v>
      </c>
      <c r="F7" s="51" t="s">
        <v>11</v>
      </c>
      <c r="G7" s="52" t="s">
        <v>12</v>
      </c>
      <c r="H7" s="52" t="s">
        <v>13</v>
      </c>
      <c r="I7" s="52" t="s">
        <v>14</v>
      </c>
      <c r="J7" s="52" t="s">
        <v>15</v>
      </c>
      <c r="K7" s="52" t="s">
        <v>23</v>
      </c>
      <c r="L7" s="53" t="s">
        <v>24</v>
      </c>
      <c r="N7" s="6" t="s">
        <v>78</v>
      </c>
      <c r="O7" s="6" t="s">
        <v>346</v>
      </c>
    </row>
    <row r="8" spans="2:15" ht="39.950000000000003" customHeight="1">
      <c r="B8" s="54" t="s">
        <v>183</v>
      </c>
      <c r="C8" s="208">
        <f>'別紙2-4'!H9</f>
        <v>0</v>
      </c>
      <c r="D8" s="209">
        <v>0</v>
      </c>
      <c r="E8" s="208">
        <f>C8-D8</f>
        <v>0</v>
      </c>
      <c r="F8" s="208">
        <f>E8</f>
        <v>0</v>
      </c>
      <c r="G8" s="208">
        <f>N8*'別紙2-4'!M9</f>
        <v>0</v>
      </c>
      <c r="H8" s="210">
        <f>MIN(E8,F8,G8)</f>
        <v>0</v>
      </c>
      <c r="I8" s="57"/>
      <c r="J8" s="57"/>
      <c r="K8" s="57"/>
      <c r="L8" s="57"/>
      <c r="N8" s="58">
        <v>133000</v>
      </c>
      <c r="O8" s="87">
        <f>'別紙2-4附表（購入物品一覧）'!J6</f>
        <v>0</v>
      </c>
    </row>
    <row r="9" spans="2:15" ht="39.950000000000003" customHeight="1">
      <c r="B9" s="59" t="s">
        <v>179</v>
      </c>
      <c r="C9" s="208">
        <f>'別紙2-4'!H10</f>
        <v>0</v>
      </c>
      <c r="D9" s="209">
        <v>0</v>
      </c>
      <c r="E9" s="208">
        <f t="shared" ref="E9:E14" si="0">C9-D9</f>
        <v>0</v>
      </c>
      <c r="F9" s="208">
        <f t="shared" ref="F9:F14" si="1">E9</f>
        <v>0</v>
      </c>
      <c r="G9" s="208">
        <f>N9*'別紙2-4'!M10</f>
        <v>0</v>
      </c>
      <c r="H9" s="210">
        <f>MIN(MIN(E9,F9,O9),G9)</f>
        <v>0</v>
      </c>
      <c r="I9" s="60"/>
      <c r="J9" s="60"/>
      <c r="K9" s="60"/>
      <c r="L9" s="60"/>
      <c r="M9" s="44" t="s">
        <v>348</v>
      </c>
      <c r="N9" s="58">
        <v>5000000</v>
      </c>
      <c r="O9" s="87">
        <f>'別紙2-4附表（購入物品一覧）'!J7</f>
        <v>0</v>
      </c>
    </row>
    <row r="10" spans="2:15" ht="39.950000000000003" customHeight="1">
      <c r="B10" s="59" t="s">
        <v>180</v>
      </c>
      <c r="C10" s="208">
        <f>'別紙2-4'!H11</f>
        <v>0</v>
      </c>
      <c r="D10" s="209">
        <v>0</v>
      </c>
      <c r="E10" s="208">
        <f t="shared" si="0"/>
        <v>0</v>
      </c>
      <c r="F10" s="208">
        <f t="shared" si="1"/>
        <v>0</v>
      </c>
      <c r="G10" s="208">
        <f>N10*'別紙2-4'!M11</f>
        <v>0</v>
      </c>
      <c r="H10" s="210">
        <f t="shared" ref="H10:H14" si="2">MIN(E10,F10,G10)</f>
        <v>0</v>
      </c>
      <c r="I10" s="60"/>
      <c r="J10" s="60"/>
      <c r="K10" s="60"/>
      <c r="L10" s="60"/>
      <c r="N10" s="58">
        <v>3600</v>
      </c>
    </row>
    <row r="11" spans="2:15" ht="39.950000000000003" customHeight="1">
      <c r="B11" s="61" t="s">
        <v>181</v>
      </c>
      <c r="C11" s="208">
        <f>'別紙2-4'!H12</f>
        <v>0</v>
      </c>
      <c r="D11" s="209">
        <v>0</v>
      </c>
      <c r="E11" s="208">
        <f t="shared" si="0"/>
        <v>0</v>
      </c>
      <c r="F11" s="208">
        <f t="shared" si="1"/>
        <v>0</v>
      </c>
      <c r="G11" s="208">
        <f>N11*'別紙2-4'!M12</f>
        <v>0</v>
      </c>
      <c r="H11" s="210">
        <f t="shared" si="2"/>
        <v>0</v>
      </c>
      <c r="I11" s="60"/>
      <c r="J11" s="60"/>
      <c r="K11" s="60"/>
      <c r="L11" s="60"/>
      <c r="N11" s="58">
        <v>4320000</v>
      </c>
      <c r="O11" s="87">
        <f>'別紙2-4附表（購入物品一覧）'!J8</f>
        <v>0</v>
      </c>
    </row>
    <row r="12" spans="2:15" ht="39.950000000000003" customHeight="1">
      <c r="B12" s="61" t="s">
        <v>59</v>
      </c>
      <c r="C12" s="208">
        <f>'別紙2-4'!H13</f>
        <v>0</v>
      </c>
      <c r="D12" s="209">
        <v>0</v>
      </c>
      <c r="E12" s="208">
        <f t="shared" si="0"/>
        <v>0</v>
      </c>
      <c r="F12" s="208">
        <f t="shared" si="1"/>
        <v>0</v>
      </c>
      <c r="G12" s="208">
        <f>N12*'別紙2-4'!M13</f>
        <v>0</v>
      </c>
      <c r="H12" s="210">
        <f t="shared" ref="H12:H13" si="3">MIN(MIN(E12,F12,O12),G12)</f>
        <v>0</v>
      </c>
      <c r="I12" s="60"/>
      <c r="J12" s="60"/>
      <c r="K12" s="60"/>
      <c r="L12" s="60"/>
      <c r="M12" s="44" t="s">
        <v>348</v>
      </c>
      <c r="N12" s="58">
        <v>51400</v>
      </c>
      <c r="O12" s="87">
        <f>'別紙2-4附表（購入物品一覧）'!J9</f>
        <v>0</v>
      </c>
    </row>
    <row r="13" spans="2:15" ht="39.950000000000003" customHeight="1">
      <c r="B13" s="61" t="s">
        <v>182</v>
      </c>
      <c r="C13" s="208">
        <f>'別紙2-4'!H14</f>
        <v>0</v>
      </c>
      <c r="D13" s="209">
        <v>0</v>
      </c>
      <c r="E13" s="208">
        <f t="shared" si="0"/>
        <v>0</v>
      </c>
      <c r="F13" s="208">
        <f t="shared" si="1"/>
        <v>0</v>
      </c>
      <c r="G13" s="208">
        <f>N13*'別紙2-4'!M14</f>
        <v>0</v>
      </c>
      <c r="H13" s="210">
        <f t="shared" si="3"/>
        <v>0</v>
      </c>
      <c r="I13" s="60"/>
      <c r="J13" s="60"/>
      <c r="K13" s="60"/>
      <c r="L13" s="60"/>
      <c r="M13" s="44" t="s">
        <v>348</v>
      </c>
      <c r="N13" s="58">
        <v>21000000</v>
      </c>
      <c r="O13" s="87">
        <f>'別紙2-4附表（購入物品一覧）'!J10</f>
        <v>0</v>
      </c>
    </row>
    <row r="14" spans="2:15" ht="39.950000000000003" customHeight="1" thickBot="1">
      <c r="B14" s="61" t="s">
        <v>333</v>
      </c>
      <c r="C14" s="208">
        <f>'別紙2-4'!H15+'別紙2-4'!H16</f>
        <v>0</v>
      </c>
      <c r="D14" s="209">
        <v>0</v>
      </c>
      <c r="E14" s="208">
        <f t="shared" si="0"/>
        <v>0</v>
      </c>
      <c r="F14" s="208">
        <f t="shared" si="1"/>
        <v>0</v>
      </c>
      <c r="G14" s="208">
        <f>F14</f>
        <v>0</v>
      </c>
      <c r="H14" s="210">
        <f t="shared" si="2"/>
        <v>0</v>
      </c>
      <c r="I14" s="60"/>
      <c r="J14" s="60"/>
      <c r="K14" s="60"/>
      <c r="L14" s="60"/>
      <c r="N14" s="58"/>
      <c r="O14" s="87"/>
    </row>
    <row r="15" spans="2:15" ht="39.950000000000003" customHeight="1" thickTop="1" thickBot="1">
      <c r="B15" s="62" t="s">
        <v>26</v>
      </c>
      <c r="C15" s="211">
        <f t="shared" ref="C15:H15" si="4">SUM(C8:C14)</f>
        <v>0</v>
      </c>
      <c r="D15" s="211">
        <f t="shared" si="4"/>
        <v>0</v>
      </c>
      <c r="E15" s="211">
        <f t="shared" si="4"/>
        <v>0</v>
      </c>
      <c r="F15" s="211">
        <f t="shared" si="4"/>
        <v>0</v>
      </c>
      <c r="G15" s="211">
        <f t="shared" si="4"/>
        <v>0</v>
      </c>
      <c r="H15" s="211">
        <f t="shared" si="4"/>
        <v>0</v>
      </c>
      <c r="I15" s="211">
        <f>ROUNDDOWN(H15,-3)</f>
        <v>0</v>
      </c>
      <c r="J15" s="211">
        <f>I15</f>
        <v>0</v>
      </c>
      <c r="K15" s="222"/>
      <c r="L15" s="211">
        <f>J15-K15</f>
        <v>0</v>
      </c>
    </row>
    <row r="16" spans="2:15" ht="39.950000000000003" customHeight="1">
      <c r="B16" s="6" t="s">
        <v>16</v>
      </c>
    </row>
    <row r="17" spans="2:2" ht="39.950000000000003" customHeight="1">
      <c r="B17" s="6" t="s">
        <v>19</v>
      </c>
    </row>
  </sheetData>
  <sheetProtection algorithmName="SHA-512" hashValue="sQu06Lm8/ZkKzwP7oNQeTJ6By81tDdzTavaC7bW2xlggV4RriK8v8E1K0Y8IpnmJdF1aoO5UACL/XZYL4+HoBw==" saltValue="vydR1pMoniVe44XKtgJDAg==" spinCount="100000" sheet="1" selectLockedCells="1"/>
  <mergeCells count="3">
    <mergeCell ref="B6:B7"/>
    <mergeCell ref="B2:L2"/>
    <mergeCell ref="H4:K4"/>
  </mergeCells>
  <phoneticPr fontId="3"/>
  <pageMargins left="0.7" right="0.46" top="0.75" bottom="0.67" header="0.3" footer="0.3"/>
  <pageSetup paperSize="9" scale="6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36D-5BA1-4AC3-888B-20E5CC21269A}">
  <sheetPr>
    <tabColor rgb="FFFFC000"/>
    <pageSetUpPr fitToPage="1"/>
  </sheetPr>
  <dimension ref="A1:P28"/>
  <sheetViews>
    <sheetView showGridLines="0" view="pageBreakPreview" topLeftCell="G1" zoomScale="85" zoomScaleNormal="85" zoomScaleSheetLayoutView="85" workbookViewId="0">
      <selection activeCell="E5" sqref="E5:J5"/>
    </sheetView>
  </sheetViews>
  <sheetFormatPr defaultRowHeight="18.75"/>
  <cols>
    <col min="1" max="1" width="2.25" customWidth="1"/>
    <col min="2" max="8" width="15.25" customWidth="1"/>
    <col min="9" max="19" width="10.375" customWidth="1"/>
    <col min="20" max="24" width="15.25" customWidth="1"/>
  </cols>
  <sheetData>
    <row r="1" spans="1:16">
      <c r="A1" s="140"/>
      <c r="B1" s="6" t="s">
        <v>193</v>
      </c>
      <c r="C1" s="153"/>
      <c r="D1" s="153"/>
    </row>
    <row r="2" spans="1:16">
      <c r="A2" s="140"/>
      <c r="B2" s="41" t="s">
        <v>328</v>
      </c>
      <c r="C2" s="154"/>
      <c r="D2" s="139"/>
    </row>
    <row r="3" spans="1:16" ht="27.6" customHeight="1">
      <c r="A3" s="140"/>
      <c r="B3" s="154"/>
      <c r="C3" s="154"/>
      <c r="D3" s="139"/>
    </row>
    <row r="4" spans="1:16">
      <c r="A4" s="140"/>
      <c r="B4" s="154"/>
      <c r="J4" s="155" t="s">
        <v>90</v>
      </c>
      <c r="K4" s="279">
        <f>基本情報!E8</f>
        <v>0</v>
      </c>
      <c r="L4" s="280"/>
      <c r="M4" s="280"/>
      <c r="N4" s="280"/>
      <c r="O4" s="155"/>
      <c r="P4" s="155"/>
    </row>
    <row r="5" spans="1:16" ht="20.45" customHeight="1">
      <c r="A5" s="140"/>
      <c r="B5" s="153"/>
      <c r="J5" s="153"/>
      <c r="K5" s="153"/>
      <c r="L5" s="153"/>
      <c r="M5" s="153"/>
      <c r="N5" s="153"/>
      <c r="O5" s="153"/>
      <c r="P5" s="153"/>
    </row>
    <row r="6" spans="1:16" ht="18" customHeight="1">
      <c r="A6" s="140"/>
      <c r="B6" s="281" t="s">
        <v>53</v>
      </c>
      <c r="C6" s="282"/>
      <c r="D6" s="282"/>
      <c r="E6" s="283"/>
      <c r="F6" s="287" t="s">
        <v>54</v>
      </c>
      <c r="G6" s="287"/>
      <c r="H6" s="288" t="s">
        <v>260</v>
      </c>
      <c r="I6" s="290" t="s">
        <v>261</v>
      </c>
      <c r="J6" s="291"/>
      <c r="K6" s="291"/>
      <c r="L6" s="291"/>
      <c r="M6" s="291"/>
      <c r="N6" s="292"/>
    </row>
    <row r="7" spans="1:16">
      <c r="A7" s="140"/>
      <c r="B7" s="284"/>
      <c r="C7" s="285"/>
      <c r="D7" s="285"/>
      <c r="E7" s="286"/>
      <c r="F7" s="288"/>
      <c r="G7" s="288"/>
      <c r="H7" s="289"/>
      <c r="I7" s="293"/>
      <c r="J7" s="294"/>
      <c r="K7" s="294"/>
      <c r="L7" s="294"/>
      <c r="M7" s="294"/>
      <c r="N7" s="295"/>
    </row>
    <row r="8" spans="1:16">
      <c r="A8" s="140"/>
      <c r="B8" s="275"/>
      <c r="C8" s="276"/>
      <c r="D8" s="276"/>
      <c r="E8" s="277"/>
      <c r="F8" s="278"/>
      <c r="G8" s="278"/>
      <c r="H8" s="156" t="s">
        <v>57</v>
      </c>
      <c r="I8" s="275"/>
      <c r="J8" s="276"/>
      <c r="K8" s="276"/>
      <c r="L8" s="276"/>
      <c r="M8" s="157"/>
      <c r="N8" s="158"/>
    </row>
    <row r="9" spans="1:16" ht="43.9" customHeight="1">
      <c r="A9" s="140"/>
      <c r="B9" s="296" t="s">
        <v>184</v>
      </c>
      <c r="C9" s="296"/>
      <c r="D9" s="296"/>
      <c r="E9" s="296"/>
      <c r="F9" s="297" t="s">
        <v>217</v>
      </c>
      <c r="G9" s="297"/>
      <c r="H9" s="121">
        <f>'別紙2-4附表（購入物品一覧）'!E6</f>
        <v>0</v>
      </c>
      <c r="I9" s="298" t="s">
        <v>218</v>
      </c>
      <c r="J9" s="299"/>
      <c r="K9" s="299"/>
      <c r="L9" s="299"/>
      <c r="M9" s="205"/>
      <c r="N9" s="159" t="s">
        <v>216</v>
      </c>
    </row>
    <row r="10" spans="1:16" ht="43.9" customHeight="1">
      <c r="A10" s="140"/>
      <c r="B10" s="296" t="s">
        <v>185</v>
      </c>
      <c r="C10" s="300"/>
      <c r="D10" s="300"/>
      <c r="E10" s="300"/>
      <c r="F10" s="297" t="s">
        <v>293</v>
      </c>
      <c r="G10" s="297"/>
      <c r="H10" s="121">
        <f>'別紙2-4附表（購入物品一覧）'!E7</f>
        <v>0</v>
      </c>
      <c r="I10" s="298" t="s">
        <v>265</v>
      </c>
      <c r="J10" s="299"/>
      <c r="K10" s="299"/>
      <c r="L10" s="299"/>
      <c r="M10" s="206">
        <f>SUMIF('別紙2-4附表（購入物品一覧）'!A:A,"（２）",'別紙2-4附表（購入物品一覧）'!F:F)</f>
        <v>0</v>
      </c>
      <c r="N10" s="159" t="s">
        <v>266</v>
      </c>
    </row>
    <row r="11" spans="1:16" ht="43.9" customHeight="1">
      <c r="A11" s="140"/>
      <c r="B11" s="296" t="s">
        <v>77</v>
      </c>
      <c r="C11" s="300"/>
      <c r="D11" s="300"/>
      <c r="E11" s="300"/>
      <c r="F11" s="301" t="s">
        <v>262</v>
      </c>
      <c r="G11" s="301"/>
      <c r="H11" s="121">
        <f>'別紙2-4附表（個人防護具積算）'!H21</f>
        <v>0</v>
      </c>
      <c r="I11" s="298" t="s">
        <v>263</v>
      </c>
      <c r="J11" s="299"/>
      <c r="K11" s="299"/>
      <c r="L11" s="299"/>
      <c r="M11" s="206">
        <f>'別紙2-4附表（個人防護具積算）'!E10</f>
        <v>0</v>
      </c>
      <c r="N11" s="159" t="s">
        <v>76</v>
      </c>
    </row>
    <row r="12" spans="1:16" ht="43.9" customHeight="1">
      <c r="A12" s="140"/>
      <c r="B12" s="296" t="s">
        <v>186</v>
      </c>
      <c r="C12" s="300"/>
      <c r="D12" s="300"/>
      <c r="E12" s="300"/>
      <c r="F12" s="297" t="s">
        <v>195</v>
      </c>
      <c r="G12" s="297"/>
      <c r="H12" s="121">
        <f>'別紙2-4附表（購入物品一覧）'!E8</f>
        <v>0</v>
      </c>
      <c r="I12" s="298" t="s">
        <v>264</v>
      </c>
      <c r="J12" s="299"/>
      <c r="K12" s="299"/>
      <c r="L12" s="299"/>
      <c r="M12" s="207"/>
      <c r="N12" s="159" t="s">
        <v>216</v>
      </c>
    </row>
    <row r="13" spans="1:16" ht="43.9" customHeight="1">
      <c r="A13" s="140"/>
      <c r="B13" s="296" t="s">
        <v>187</v>
      </c>
      <c r="C13" s="300"/>
      <c r="D13" s="300"/>
      <c r="E13" s="300"/>
      <c r="F13" s="297" t="s">
        <v>82</v>
      </c>
      <c r="G13" s="297"/>
      <c r="H13" s="121">
        <f>'別紙2-4附表（購入物品一覧）'!E9</f>
        <v>0</v>
      </c>
      <c r="I13" s="298" t="s">
        <v>265</v>
      </c>
      <c r="J13" s="299"/>
      <c r="K13" s="299"/>
      <c r="L13" s="299"/>
      <c r="M13" s="206">
        <f>SUMIF('別紙2-4附表（購入物品一覧）'!A:A,"（５）",'別紙2-4附表（購入物品一覧）'!F:F)</f>
        <v>0</v>
      </c>
      <c r="N13" s="159" t="s">
        <v>266</v>
      </c>
    </row>
    <row r="14" spans="1:16" ht="43.9" customHeight="1">
      <c r="A14" s="140"/>
      <c r="B14" s="296" t="s">
        <v>188</v>
      </c>
      <c r="C14" s="300"/>
      <c r="D14" s="300"/>
      <c r="E14" s="300"/>
      <c r="F14" s="297" t="s">
        <v>190</v>
      </c>
      <c r="G14" s="297"/>
      <c r="H14" s="121">
        <f>'別紙2-4附表（購入物品一覧）'!E10</f>
        <v>0</v>
      </c>
      <c r="I14" s="298" t="s">
        <v>265</v>
      </c>
      <c r="J14" s="299"/>
      <c r="K14" s="299"/>
      <c r="L14" s="299"/>
      <c r="M14" s="206">
        <f>SUMIF('別紙2-4附表（購入物品一覧）'!A:A,"（６）",'別紙2-4附表（購入物品一覧）'!F:F)</f>
        <v>0</v>
      </c>
      <c r="N14" s="159" t="s">
        <v>266</v>
      </c>
    </row>
    <row r="15" spans="1:16" ht="43.9" customHeight="1">
      <c r="A15" s="140"/>
      <c r="B15" s="314" t="s">
        <v>189</v>
      </c>
      <c r="C15" s="315"/>
      <c r="D15" s="309" t="s">
        <v>337</v>
      </c>
      <c r="E15" s="310"/>
      <c r="F15" s="317" t="s">
        <v>349</v>
      </c>
      <c r="G15" s="318"/>
      <c r="H15" s="121">
        <f>'別紙2-4附表（購入物品一覧）'!E11</f>
        <v>0</v>
      </c>
      <c r="I15" s="306"/>
      <c r="J15" s="307"/>
      <c r="K15" s="307"/>
      <c r="L15" s="307"/>
      <c r="M15" s="307"/>
      <c r="N15" s="308"/>
    </row>
    <row r="16" spans="1:16" ht="43.9" customHeight="1">
      <c r="A16" s="140"/>
      <c r="B16" s="275"/>
      <c r="C16" s="316"/>
      <c r="D16" s="309" t="s">
        <v>336</v>
      </c>
      <c r="E16" s="310"/>
      <c r="F16" s="319"/>
      <c r="G16" s="320"/>
      <c r="H16" s="203"/>
      <c r="I16" s="465"/>
      <c r="J16" s="466"/>
      <c r="K16" s="466"/>
      <c r="L16" s="466"/>
      <c r="M16" s="466"/>
      <c r="N16" s="467"/>
    </row>
    <row r="17" spans="1:14" ht="43.9" customHeight="1">
      <c r="A17" s="140"/>
      <c r="B17" s="287" t="s">
        <v>58</v>
      </c>
      <c r="C17" s="302"/>
      <c r="D17" s="302"/>
      <c r="E17" s="302"/>
      <c r="F17" s="287"/>
      <c r="G17" s="287"/>
      <c r="H17" s="204">
        <f>SUM(H9:H16)</f>
        <v>0</v>
      </c>
      <c r="I17" s="303"/>
      <c r="J17" s="304"/>
      <c r="K17" s="304"/>
      <c r="L17" s="304"/>
      <c r="M17" s="304"/>
      <c r="N17" s="305"/>
    </row>
    <row r="18" spans="1:14">
      <c r="A18" s="139"/>
      <c r="B18" s="140" t="s">
        <v>332</v>
      </c>
      <c r="C18" s="160"/>
      <c r="D18" s="160"/>
      <c r="E18" s="160"/>
      <c r="F18" s="160"/>
    </row>
    <row r="19" spans="1:14">
      <c r="A19" s="139"/>
      <c r="B19" s="140" t="s">
        <v>297</v>
      </c>
      <c r="C19" s="161"/>
      <c r="D19" s="161"/>
    </row>
    <row r="20" spans="1:14">
      <c r="A20" s="139"/>
      <c r="B20" s="464" t="s">
        <v>338</v>
      </c>
      <c r="C20" s="464"/>
      <c r="D20" s="464"/>
      <c r="E20" s="464"/>
      <c r="F20" s="464"/>
      <c r="G20" s="464"/>
      <c r="H20" s="464"/>
      <c r="I20" s="464"/>
    </row>
    <row r="21" spans="1:14" ht="25.15" customHeight="1"/>
    <row r="22" spans="1:14" ht="25.15" customHeight="1"/>
    <row r="23" spans="1:14" ht="25.15" customHeight="1"/>
    <row r="24" spans="1:14" ht="25.15" customHeight="1"/>
    <row r="25" spans="1:14" ht="25.15" customHeight="1">
      <c r="D25" s="122"/>
      <c r="E25" s="122"/>
      <c r="F25" s="122"/>
    </row>
    <row r="26" spans="1:14" ht="25.15" customHeight="1"/>
    <row r="27" spans="1:14" ht="25.15" customHeight="1"/>
    <row r="28" spans="1:14" ht="25.15" customHeight="1"/>
  </sheetData>
  <sheetProtection algorithmName="SHA-512" hashValue="cL7/c82/8dyoLeTd7rmkaMVMYX1W54sJmgdIc3aAP93eavumgZLRi9wgySytYkXhOIhSqoWXOEoT6cVgyTKQ9g==" saltValue="qMG7wDjv+OFcfEmNhPSbSA==" spinCount="100000" sheet="1" formatRows="0" selectLockedCells="1"/>
  <mergeCells count="36">
    <mergeCell ref="B20:I20"/>
    <mergeCell ref="B17:E17"/>
    <mergeCell ref="F17:G17"/>
    <mergeCell ref="I17:N17"/>
    <mergeCell ref="I15:N15"/>
    <mergeCell ref="D16:E16"/>
    <mergeCell ref="I16:N16"/>
    <mergeCell ref="B15:C16"/>
    <mergeCell ref="D15:E15"/>
    <mergeCell ref="F15:G16"/>
    <mergeCell ref="B13:E13"/>
    <mergeCell ref="F13:G13"/>
    <mergeCell ref="I13:L13"/>
    <mergeCell ref="B14:E14"/>
    <mergeCell ref="F14:G14"/>
    <mergeCell ref="I14:L14"/>
    <mergeCell ref="B11:E11"/>
    <mergeCell ref="F11:G11"/>
    <mergeCell ref="I11:L11"/>
    <mergeCell ref="B12:E12"/>
    <mergeCell ref="F12:G12"/>
    <mergeCell ref="I12:L12"/>
    <mergeCell ref="B9:E9"/>
    <mergeCell ref="F9:G9"/>
    <mergeCell ref="I9:L9"/>
    <mergeCell ref="B10:E10"/>
    <mergeCell ref="F10:G10"/>
    <mergeCell ref="I10:L10"/>
    <mergeCell ref="B8:E8"/>
    <mergeCell ref="F8:G8"/>
    <mergeCell ref="I8:L8"/>
    <mergeCell ref="K4:N4"/>
    <mergeCell ref="B6:E7"/>
    <mergeCell ref="F6:G7"/>
    <mergeCell ref="H6:H7"/>
    <mergeCell ref="I6:N7"/>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2F6A-61EA-45E5-A3E2-427C84AA288E}">
  <sheetPr>
    <tabColor rgb="FFFFC000"/>
    <pageSetUpPr fitToPage="1"/>
  </sheetPr>
  <dimension ref="A1:N133"/>
  <sheetViews>
    <sheetView showGridLines="0" view="pageBreakPreview" topLeftCell="F10" zoomScaleNormal="100" zoomScaleSheetLayoutView="100" workbookViewId="0">
      <selection activeCell="E5" sqref="E5:J5"/>
    </sheetView>
  </sheetViews>
  <sheetFormatPr defaultColWidth="8.75" defaultRowHeight="18.75"/>
  <cols>
    <col min="1" max="1" width="8.75" style="125"/>
    <col min="2" max="2" width="23.5" style="125" customWidth="1"/>
    <col min="3" max="3" width="26.25" style="125" customWidth="1"/>
    <col min="4" max="4" width="23.75" style="125" customWidth="1"/>
    <col min="5" max="5" width="14.875" style="125" customWidth="1"/>
    <col min="6" max="6" width="7" style="125" customWidth="1"/>
    <col min="7" max="7" width="15.875" style="125" bestFit="1" customWidth="1"/>
    <col min="8" max="8" width="19" style="125" customWidth="1"/>
    <col min="9" max="9" width="15.25" style="125" customWidth="1"/>
    <col min="10" max="10" width="10.5" style="125" hidden="1" customWidth="1"/>
    <col min="11" max="11" width="0" style="125" hidden="1" customWidth="1"/>
    <col min="12" max="12" width="7.125" style="125" hidden="1" customWidth="1"/>
    <col min="13" max="13" width="10.5" style="125" hidden="1" customWidth="1"/>
    <col min="14" max="14" width="13.375" style="125" hidden="1" customWidth="1"/>
    <col min="15" max="16384" width="8.75" style="125"/>
  </cols>
  <sheetData>
    <row r="1" spans="1:14">
      <c r="A1" s="125" t="s">
        <v>240</v>
      </c>
    </row>
    <row r="2" spans="1:14" ht="19.5">
      <c r="A2" s="126" t="s">
        <v>239</v>
      </c>
    </row>
    <row r="3" spans="1:14" ht="19.5">
      <c r="D3" s="142"/>
      <c r="E3" s="128" t="s">
        <v>90</v>
      </c>
      <c r="F3" s="324">
        <f>基本情報!E8</f>
        <v>0</v>
      </c>
      <c r="G3" s="325"/>
      <c r="H3" s="325"/>
      <c r="I3" s="142"/>
    </row>
    <row r="4" spans="1:14" ht="8.4499999999999993" customHeight="1"/>
    <row r="5" spans="1:14">
      <c r="A5" s="326" t="s">
        <v>241</v>
      </c>
      <c r="B5" s="327"/>
      <c r="C5" s="327"/>
      <c r="D5" s="328"/>
      <c r="E5" s="329" t="s">
        <v>242</v>
      </c>
      <c r="F5" s="329"/>
      <c r="J5" s="125" t="s">
        <v>347</v>
      </c>
      <c r="M5" s="125" t="s">
        <v>341</v>
      </c>
    </row>
    <row r="6" spans="1:14">
      <c r="A6" s="143" t="s">
        <v>243</v>
      </c>
      <c r="B6" s="321" t="s">
        <v>244</v>
      </c>
      <c r="C6" s="322"/>
      <c r="D6" s="322"/>
      <c r="E6" s="415">
        <f t="shared" ref="E6:E11" si="0">SUMIF(A:A,A6,G:G)</f>
        <v>0</v>
      </c>
      <c r="F6" s="415"/>
      <c r="J6" s="223">
        <f t="shared" ref="J6:J11" si="1">SUMIF(A:A,A6,N:N)</f>
        <v>0</v>
      </c>
      <c r="L6" s="125" t="s">
        <v>340</v>
      </c>
      <c r="M6" s="223">
        <v>133000</v>
      </c>
      <c r="N6" s="125" t="s">
        <v>342</v>
      </c>
    </row>
    <row r="7" spans="1:14">
      <c r="A7" s="143" t="s">
        <v>258</v>
      </c>
      <c r="B7" s="321" t="s">
        <v>259</v>
      </c>
      <c r="C7" s="322"/>
      <c r="D7" s="322"/>
      <c r="E7" s="415">
        <f t="shared" si="0"/>
        <v>0</v>
      </c>
      <c r="F7" s="415"/>
      <c r="J7" s="223">
        <f t="shared" si="1"/>
        <v>0</v>
      </c>
      <c r="L7" s="125" t="s">
        <v>339</v>
      </c>
      <c r="M7" s="223">
        <v>5000000</v>
      </c>
      <c r="N7" s="136" t="s">
        <v>343</v>
      </c>
    </row>
    <row r="8" spans="1:14">
      <c r="A8" s="143" t="s">
        <v>246</v>
      </c>
      <c r="B8" s="321" t="s">
        <v>245</v>
      </c>
      <c r="C8" s="322"/>
      <c r="D8" s="322"/>
      <c r="E8" s="415">
        <f t="shared" si="0"/>
        <v>0</v>
      </c>
      <c r="F8" s="415"/>
      <c r="J8" s="223">
        <f t="shared" si="1"/>
        <v>0</v>
      </c>
      <c r="L8" s="125" t="s">
        <v>246</v>
      </c>
      <c r="M8" s="223">
        <v>0</v>
      </c>
      <c r="N8" s="125" t="s">
        <v>342</v>
      </c>
    </row>
    <row r="9" spans="1:14">
      <c r="A9" s="143" t="s">
        <v>248</v>
      </c>
      <c r="B9" s="321" t="s">
        <v>247</v>
      </c>
      <c r="C9" s="322"/>
      <c r="D9" s="322"/>
      <c r="E9" s="415">
        <f t="shared" si="0"/>
        <v>0</v>
      </c>
      <c r="F9" s="415"/>
      <c r="J9" s="223">
        <f t="shared" si="1"/>
        <v>0</v>
      </c>
      <c r="L9" s="125" t="s">
        <v>248</v>
      </c>
      <c r="M9" s="223">
        <v>51400</v>
      </c>
      <c r="N9" s="136" t="s">
        <v>343</v>
      </c>
    </row>
    <row r="10" spans="1:14">
      <c r="A10" s="143" t="s">
        <v>249</v>
      </c>
      <c r="B10" s="321" t="s">
        <v>182</v>
      </c>
      <c r="C10" s="322"/>
      <c r="D10" s="322"/>
      <c r="E10" s="415">
        <f t="shared" si="0"/>
        <v>0</v>
      </c>
      <c r="F10" s="415"/>
      <c r="J10" s="223">
        <f t="shared" si="1"/>
        <v>0</v>
      </c>
      <c r="L10" s="125" t="s">
        <v>249</v>
      </c>
      <c r="M10" s="223">
        <v>21000000</v>
      </c>
      <c r="N10" s="136" t="s">
        <v>343</v>
      </c>
    </row>
    <row r="11" spans="1:14" ht="19.5">
      <c r="A11" s="143" t="s">
        <v>250</v>
      </c>
      <c r="B11" s="321" t="s">
        <v>334</v>
      </c>
      <c r="C11" s="322"/>
      <c r="D11" s="322"/>
      <c r="E11" s="415">
        <f t="shared" si="0"/>
        <v>0</v>
      </c>
      <c r="F11" s="415"/>
      <c r="G11" s="127" t="s">
        <v>229</v>
      </c>
      <c r="H11" s="214">
        <f>SUM(G:G)-G16</f>
        <v>0</v>
      </c>
      <c r="I11" s="145" t="s">
        <v>18</v>
      </c>
      <c r="J11" s="223">
        <f t="shared" si="1"/>
        <v>0</v>
      </c>
      <c r="L11" s="125" t="s">
        <v>250</v>
      </c>
      <c r="M11" s="125" t="s">
        <v>344</v>
      </c>
    </row>
    <row r="12" spans="1:14" ht="26.45" customHeight="1"/>
    <row r="13" spans="1:14">
      <c r="A13" s="129" t="s">
        <v>230</v>
      </c>
    </row>
    <row r="14" spans="1:14" ht="19.5">
      <c r="A14" s="130" t="s">
        <v>251</v>
      </c>
      <c r="B14" s="130" t="s">
        <v>307</v>
      </c>
      <c r="C14" s="131" t="s">
        <v>231</v>
      </c>
      <c r="D14" s="131" t="s">
        <v>232</v>
      </c>
      <c r="E14" s="130" t="s">
        <v>233</v>
      </c>
      <c r="F14" s="130" t="s">
        <v>252</v>
      </c>
      <c r="G14" s="130" t="s">
        <v>234</v>
      </c>
      <c r="H14" s="131" t="s">
        <v>55</v>
      </c>
      <c r="I14" s="131" t="s">
        <v>309</v>
      </c>
    </row>
    <row r="15" spans="1:14" ht="19.5">
      <c r="A15" s="132"/>
      <c r="B15" s="132"/>
      <c r="C15" s="133"/>
      <c r="D15" s="133"/>
      <c r="E15" s="134" t="s">
        <v>57</v>
      </c>
      <c r="F15" s="146" t="s">
        <v>253</v>
      </c>
      <c r="G15" s="134" t="s">
        <v>57</v>
      </c>
      <c r="H15" s="133"/>
      <c r="I15" s="196" t="s">
        <v>310</v>
      </c>
    </row>
    <row r="16" spans="1:14" ht="37.5">
      <c r="A16" s="147" t="s">
        <v>254</v>
      </c>
      <c r="B16" s="135" t="s">
        <v>235</v>
      </c>
      <c r="C16" s="135" t="s">
        <v>236</v>
      </c>
      <c r="D16" s="135" t="s">
        <v>237</v>
      </c>
      <c r="E16" s="141">
        <v>64800</v>
      </c>
      <c r="F16" s="141">
        <v>1</v>
      </c>
      <c r="G16" s="141">
        <f>E16*F16</f>
        <v>64800</v>
      </c>
      <c r="H16" s="148" t="s">
        <v>255</v>
      </c>
      <c r="I16" s="187">
        <v>45158</v>
      </c>
    </row>
    <row r="18" spans="1:14">
      <c r="A18" s="136" t="s">
        <v>257</v>
      </c>
    </row>
    <row r="19" spans="1:14" ht="19.5">
      <c r="A19" s="130" t="s">
        <v>251</v>
      </c>
      <c r="B19" s="130" t="s">
        <v>307</v>
      </c>
      <c r="C19" s="131" t="s">
        <v>231</v>
      </c>
      <c r="D19" s="131" t="s">
        <v>232</v>
      </c>
      <c r="E19" s="130" t="s">
        <v>233</v>
      </c>
      <c r="F19" s="130" t="s">
        <v>252</v>
      </c>
      <c r="G19" s="130" t="s">
        <v>234</v>
      </c>
      <c r="H19" s="131" t="s">
        <v>55</v>
      </c>
      <c r="I19" s="131" t="s">
        <v>309</v>
      </c>
    </row>
    <row r="20" spans="1:14" ht="19.5">
      <c r="A20" s="132"/>
      <c r="B20" s="132"/>
      <c r="C20" s="133"/>
      <c r="D20" s="133"/>
      <c r="E20" s="134" t="s">
        <v>57</v>
      </c>
      <c r="F20" s="146" t="s">
        <v>253</v>
      </c>
      <c r="G20" s="134" t="s">
        <v>57</v>
      </c>
      <c r="H20" s="133"/>
      <c r="I20" s="196" t="s">
        <v>310</v>
      </c>
      <c r="M20" s="125" t="s">
        <v>345</v>
      </c>
      <c r="N20" s="125" t="s">
        <v>346</v>
      </c>
    </row>
    <row r="21" spans="1:14" s="138" customFormat="1">
      <c r="A21" s="149"/>
      <c r="B21" s="221"/>
      <c r="C21" s="221"/>
      <c r="D21" s="221"/>
      <c r="E21" s="212"/>
      <c r="F21" s="212"/>
      <c r="G21" s="213">
        <f>E21*F21</f>
        <v>0</v>
      </c>
      <c r="H21" s="195"/>
      <c r="I21" s="200"/>
      <c r="M21" s="224" t="e">
        <f>IF(OR(E21&lt;=VLOOKUP(A21,$L$6:$N$11,2,FALSE),VLOOKUP(A21,$L$6:$N$11,3,FALSE)&lt;&gt;"／台"),E21,VLOOKUP(A21,$L$6:$N$11,2,FALSE))</f>
        <v>#N/A</v>
      </c>
      <c r="N21" s="224" t="e">
        <f t="shared" ref="N21:N40" si="2">M21*F21</f>
        <v>#N/A</v>
      </c>
    </row>
    <row r="22" spans="1:14" s="138" customFormat="1">
      <c r="A22" s="149"/>
      <c r="B22" s="221"/>
      <c r="C22" s="221"/>
      <c r="D22" s="221"/>
      <c r="E22" s="212"/>
      <c r="F22" s="212"/>
      <c r="G22" s="213">
        <f t="shared" ref="G22:G133" si="3">E22*F22</f>
        <v>0</v>
      </c>
      <c r="H22" s="195"/>
      <c r="I22" s="200"/>
      <c r="M22" s="224" t="e">
        <f t="shared" ref="M22:M85" si="4">IF(OR(E22&lt;=VLOOKUP(A22,$L$6:$N$11,2,FALSE),VLOOKUP(A22,$L$6:$N$11,3,FALSE)&lt;&gt;"／台"),E22,VLOOKUP(A22,$L$6:$N$11,2,FALSE))</f>
        <v>#N/A</v>
      </c>
      <c r="N22" s="224" t="e">
        <f t="shared" si="2"/>
        <v>#N/A</v>
      </c>
    </row>
    <row r="23" spans="1:14" s="138" customFormat="1">
      <c r="A23" s="149"/>
      <c r="B23" s="221"/>
      <c r="C23" s="221"/>
      <c r="D23" s="221"/>
      <c r="E23" s="212"/>
      <c r="F23" s="212"/>
      <c r="G23" s="213">
        <f t="shared" si="3"/>
        <v>0</v>
      </c>
      <c r="H23" s="195"/>
      <c r="I23" s="200"/>
      <c r="M23" s="224" t="e">
        <f t="shared" si="4"/>
        <v>#N/A</v>
      </c>
      <c r="N23" s="224" t="e">
        <f t="shared" si="2"/>
        <v>#N/A</v>
      </c>
    </row>
    <row r="24" spans="1:14" s="138" customFormat="1">
      <c r="A24" s="149"/>
      <c r="B24" s="221"/>
      <c r="C24" s="221"/>
      <c r="D24" s="221"/>
      <c r="E24" s="212"/>
      <c r="F24" s="212"/>
      <c r="G24" s="213">
        <f t="shared" si="3"/>
        <v>0</v>
      </c>
      <c r="H24" s="195"/>
      <c r="I24" s="200"/>
      <c r="M24" s="224" t="e">
        <f t="shared" si="4"/>
        <v>#N/A</v>
      </c>
      <c r="N24" s="224" t="e">
        <f t="shared" si="2"/>
        <v>#N/A</v>
      </c>
    </row>
    <row r="25" spans="1:14" s="138" customFormat="1">
      <c r="A25" s="149"/>
      <c r="B25" s="221"/>
      <c r="C25" s="221"/>
      <c r="D25" s="221"/>
      <c r="E25" s="212"/>
      <c r="F25" s="212"/>
      <c r="G25" s="213">
        <f t="shared" si="3"/>
        <v>0</v>
      </c>
      <c r="H25" s="195"/>
      <c r="I25" s="200"/>
      <c r="M25" s="224" t="e">
        <f t="shared" si="4"/>
        <v>#N/A</v>
      </c>
      <c r="N25" s="224" t="e">
        <f t="shared" si="2"/>
        <v>#N/A</v>
      </c>
    </row>
    <row r="26" spans="1:14" s="138" customFormat="1">
      <c r="A26" s="149"/>
      <c r="B26" s="221"/>
      <c r="C26" s="221"/>
      <c r="D26" s="221"/>
      <c r="E26" s="212"/>
      <c r="F26" s="212"/>
      <c r="G26" s="213">
        <f t="shared" si="3"/>
        <v>0</v>
      </c>
      <c r="H26" s="195"/>
      <c r="I26" s="200"/>
      <c r="M26" s="224" t="e">
        <f t="shared" si="4"/>
        <v>#N/A</v>
      </c>
      <c r="N26" s="224" t="e">
        <f t="shared" si="2"/>
        <v>#N/A</v>
      </c>
    </row>
    <row r="27" spans="1:14" s="138" customFormat="1">
      <c r="A27" s="149"/>
      <c r="B27" s="221"/>
      <c r="C27" s="221"/>
      <c r="D27" s="221"/>
      <c r="E27" s="212"/>
      <c r="F27" s="212"/>
      <c r="G27" s="213">
        <f t="shared" si="3"/>
        <v>0</v>
      </c>
      <c r="H27" s="195"/>
      <c r="I27" s="200"/>
      <c r="M27" s="224" t="e">
        <f t="shared" si="4"/>
        <v>#N/A</v>
      </c>
      <c r="N27" s="224" t="e">
        <f t="shared" si="2"/>
        <v>#N/A</v>
      </c>
    </row>
    <row r="28" spans="1:14" s="138" customFormat="1">
      <c r="A28" s="149"/>
      <c r="B28" s="221"/>
      <c r="C28" s="221"/>
      <c r="D28" s="221"/>
      <c r="E28" s="212"/>
      <c r="F28" s="212"/>
      <c r="G28" s="213">
        <f t="shared" si="3"/>
        <v>0</v>
      </c>
      <c r="H28" s="195"/>
      <c r="I28" s="200"/>
      <c r="M28" s="224" t="e">
        <f t="shared" si="4"/>
        <v>#N/A</v>
      </c>
      <c r="N28" s="224" t="e">
        <f t="shared" si="2"/>
        <v>#N/A</v>
      </c>
    </row>
    <row r="29" spans="1:14" s="138" customFormat="1">
      <c r="A29" s="149"/>
      <c r="B29" s="221"/>
      <c r="C29" s="221"/>
      <c r="D29" s="221"/>
      <c r="E29" s="212"/>
      <c r="F29" s="212"/>
      <c r="G29" s="213">
        <f t="shared" si="3"/>
        <v>0</v>
      </c>
      <c r="H29" s="195"/>
      <c r="I29" s="200"/>
      <c r="M29" s="224" t="e">
        <f t="shared" si="4"/>
        <v>#N/A</v>
      </c>
      <c r="N29" s="224" t="e">
        <f t="shared" si="2"/>
        <v>#N/A</v>
      </c>
    </row>
    <row r="30" spans="1:14" s="138" customFormat="1">
      <c r="A30" s="149"/>
      <c r="B30" s="221"/>
      <c r="C30" s="221"/>
      <c r="D30" s="221"/>
      <c r="E30" s="212"/>
      <c r="F30" s="212"/>
      <c r="G30" s="213">
        <f t="shared" si="3"/>
        <v>0</v>
      </c>
      <c r="H30" s="195"/>
      <c r="I30" s="200"/>
      <c r="M30" s="224" t="e">
        <f t="shared" si="4"/>
        <v>#N/A</v>
      </c>
      <c r="N30" s="224" t="e">
        <f t="shared" si="2"/>
        <v>#N/A</v>
      </c>
    </row>
    <row r="31" spans="1:14" s="138" customFormat="1">
      <c r="A31" s="149"/>
      <c r="B31" s="221"/>
      <c r="C31" s="221"/>
      <c r="D31" s="221"/>
      <c r="E31" s="212"/>
      <c r="F31" s="212"/>
      <c r="G31" s="213">
        <f t="shared" si="3"/>
        <v>0</v>
      </c>
      <c r="H31" s="195"/>
      <c r="I31" s="200"/>
      <c r="M31" s="224" t="e">
        <f t="shared" si="4"/>
        <v>#N/A</v>
      </c>
      <c r="N31" s="224" t="e">
        <f t="shared" si="2"/>
        <v>#N/A</v>
      </c>
    </row>
    <row r="32" spans="1:14" s="138" customFormat="1">
      <c r="A32" s="149"/>
      <c r="B32" s="221"/>
      <c r="C32" s="221"/>
      <c r="D32" s="221"/>
      <c r="E32" s="212"/>
      <c r="F32" s="212"/>
      <c r="G32" s="213">
        <f t="shared" ref="G32:G95" si="5">E32*F32</f>
        <v>0</v>
      </c>
      <c r="H32" s="195"/>
      <c r="I32" s="200"/>
      <c r="M32" s="224" t="e">
        <f t="shared" si="4"/>
        <v>#N/A</v>
      </c>
      <c r="N32" s="224" t="e">
        <f t="shared" si="2"/>
        <v>#N/A</v>
      </c>
    </row>
    <row r="33" spans="1:14" s="138" customFormat="1">
      <c r="A33" s="149"/>
      <c r="B33" s="221"/>
      <c r="C33" s="221"/>
      <c r="D33" s="221"/>
      <c r="E33" s="212"/>
      <c r="F33" s="212"/>
      <c r="G33" s="213">
        <f t="shared" si="5"/>
        <v>0</v>
      </c>
      <c r="H33" s="195"/>
      <c r="I33" s="200"/>
      <c r="M33" s="224" t="e">
        <f t="shared" si="4"/>
        <v>#N/A</v>
      </c>
      <c r="N33" s="224" t="e">
        <f t="shared" si="2"/>
        <v>#N/A</v>
      </c>
    </row>
    <row r="34" spans="1:14" s="138" customFormat="1">
      <c r="A34" s="149"/>
      <c r="B34" s="221"/>
      <c r="C34" s="221"/>
      <c r="D34" s="221"/>
      <c r="E34" s="212"/>
      <c r="F34" s="212"/>
      <c r="G34" s="213">
        <f t="shared" si="5"/>
        <v>0</v>
      </c>
      <c r="H34" s="195"/>
      <c r="I34" s="200"/>
      <c r="M34" s="224" t="e">
        <f t="shared" si="4"/>
        <v>#N/A</v>
      </c>
      <c r="N34" s="224" t="e">
        <f t="shared" si="2"/>
        <v>#N/A</v>
      </c>
    </row>
    <row r="35" spans="1:14" s="138" customFormat="1">
      <c r="A35" s="149"/>
      <c r="B35" s="221"/>
      <c r="C35" s="221"/>
      <c r="D35" s="221"/>
      <c r="E35" s="212"/>
      <c r="F35" s="212"/>
      <c r="G35" s="213">
        <f t="shared" si="5"/>
        <v>0</v>
      </c>
      <c r="H35" s="195"/>
      <c r="I35" s="200"/>
      <c r="M35" s="224" t="e">
        <f t="shared" si="4"/>
        <v>#N/A</v>
      </c>
      <c r="N35" s="224" t="e">
        <f t="shared" si="2"/>
        <v>#N/A</v>
      </c>
    </row>
    <row r="36" spans="1:14" s="138" customFormat="1">
      <c r="A36" s="149"/>
      <c r="B36" s="221"/>
      <c r="C36" s="221"/>
      <c r="D36" s="221"/>
      <c r="E36" s="212"/>
      <c r="F36" s="212"/>
      <c r="G36" s="213">
        <f t="shared" si="5"/>
        <v>0</v>
      </c>
      <c r="H36" s="195"/>
      <c r="I36" s="200"/>
      <c r="M36" s="224" t="e">
        <f t="shared" si="4"/>
        <v>#N/A</v>
      </c>
      <c r="N36" s="224" t="e">
        <f t="shared" si="2"/>
        <v>#N/A</v>
      </c>
    </row>
    <row r="37" spans="1:14" s="138" customFormat="1">
      <c r="A37" s="149"/>
      <c r="B37" s="221"/>
      <c r="C37" s="221"/>
      <c r="D37" s="221"/>
      <c r="E37" s="212"/>
      <c r="F37" s="212"/>
      <c r="G37" s="213">
        <f t="shared" si="5"/>
        <v>0</v>
      </c>
      <c r="H37" s="195"/>
      <c r="I37" s="200"/>
      <c r="M37" s="224" t="e">
        <f t="shared" si="4"/>
        <v>#N/A</v>
      </c>
      <c r="N37" s="224" t="e">
        <f t="shared" si="2"/>
        <v>#N/A</v>
      </c>
    </row>
    <row r="38" spans="1:14" s="138" customFormat="1">
      <c r="A38" s="149"/>
      <c r="B38" s="221"/>
      <c r="C38" s="221"/>
      <c r="D38" s="221"/>
      <c r="E38" s="212"/>
      <c r="F38" s="212"/>
      <c r="G38" s="213">
        <f t="shared" si="5"/>
        <v>0</v>
      </c>
      <c r="H38" s="195"/>
      <c r="I38" s="200"/>
      <c r="M38" s="224" t="e">
        <f t="shared" si="4"/>
        <v>#N/A</v>
      </c>
      <c r="N38" s="224" t="e">
        <f t="shared" si="2"/>
        <v>#N/A</v>
      </c>
    </row>
    <row r="39" spans="1:14" s="138" customFormat="1">
      <c r="A39" s="149"/>
      <c r="B39" s="221"/>
      <c r="C39" s="221"/>
      <c r="D39" s="221"/>
      <c r="E39" s="212"/>
      <c r="F39" s="212"/>
      <c r="G39" s="213">
        <f t="shared" si="5"/>
        <v>0</v>
      </c>
      <c r="H39" s="195"/>
      <c r="I39" s="200"/>
      <c r="M39" s="224" t="e">
        <f t="shared" si="4"/>
        <v>#N/A</v>
      </c>
      <c r="N39" s="224" t="e">
        <f t="shared" si="2"/>
        <v>#N/A</v>
      </c>
    </row>
    <row r="40" spans="1:14" s="138" customFormat="1">
      <c r="A40" s="149"/>
      <c r="B40" s="221"/>
      <c r="C40" s="221"/>
      <c r="D40" s="221"/>
      <c r="E40" s="212"/>
      <c r="F40" s="212"/>
      <c r="G40" s="213">
        <f t="shared" si="5"/>
        <v>0</v>
      </c>
      <c r="H40" s="195"/>
      <c r="I40" s="200"/>
      <c r="M40" s="224" t="e">
        <f t="shared" si="4"/>
        <v>#N/A</v>
      </c>
      <c r="N40" s="224" t="e">
        <f t="shared" si="2"/>
        <v>#N/A</v>
      </c>
    </row>
    <row r="41" spans="1:14" s="138" customFormat="1">
      <c r="A41" s="149"/>
      <c r="B41" s="221"/>
      <c r="C41" s="221"/>
      <c r="D41" s="221"/>
      <c r="E41" s="212"/>
      <c r="F41" s="212"/>
      <c r="G41" s="213">
        <f t="shared" si="5"/>
        <v>0</v>
      </c>
      <c r="H41" s="195"/>
      <c r="I41" s="200"/>
      <c r="M41" s="224" t="e">
        <f t="shared" si="4"/>
        <v>#N/A</v>
      </c>
      <c r="N41" s="224" t="e">
        <f t="shared" ref="N41:N104" si="6">M41*F41</f>
        <v>#N/A</v>
      </c>
    </row>
    <row r="42" spans="1:14" s="138" customFormat="1">
      <c r="A42" s="149"/>
      <c r="B42" s="221"/>
      <c r="C42" s="221"/>
      <c r="D42" s="221"/>
      <c r="E42" s="212"/>
      <c r="F42" s="212"/>
      <c r="G42" s="213">
        <f t="shared" si="5"/>
        <v>0</v>
      </c>
      <c r="H42" s="195"/>
      <c r="I42" s="200"/>
      <c r="M42" s="224" t="e">
        <f t="shared" si="4"/>
        <v>#N/A</v>
      </c>
      <c r="N42" s="224" t="e">
        <f t="shared" si="6"/>
        <v>#N/A</v>
      </c>
    </row>
    <row r="43" spans="1:14" s="138" customFormat="1">
      <c r="A43" s="149"/>
      <c r="B43" s="221"/>
      <c r="C43" s="221"/>
      <c r="D43" s="221"/>
      <c r="E43" s="212"/>
      <c r="F43" s="212"/>
      <c r="G43" s="213">
        <f t="shared" si="5"/>
        <v>0</v>
      </c>
      <c r="H43" s="195"/>
      <c r="I43" s="200"/>
      <c r="M43" s="224" t="e">
        <f t="shared" si="4"/>
        <v>#N/A</v>
      </c>
      <c r="N43" s="224" t="e">
        <f t="shared" si="6"/>
        <v>#N/A</v>
      </c>
    </row>
    <row r="44" spans="1:14" s="138" customFormat="1">
      <c r="A44" s="149"/>
      <c r="B44" s="221"/>
      <c r="C44" s="221"/>
      <c r="D44" s="221"/>
      <c r="E44" s="212"/>
      <c r="F44" s="212"/>
      <c r="G44" s="213">
        <f t="shared" si="5"/>
        <v>0</v>
      </c>
      <c r="H44" s="195"/>
      <c r="I44" s="200"/>
      <c r="M44" s="224" t="e">
        <f t="shared" si="4"/>
        <v>#N/A</v>
      </c>
      <c r="N44" s="224" t="e">
        <f t="shared" si="6"/>
        <v>#N/A</v>
      </c>
    </row>
    <row r="45" spans="1:14" s="138" customFormat="1">
      <c r="A45" s="149"/>
      <c r="B45" s="221"/>
      <c r="C45" s="221"/>
      <c r="D45" s="221"/>
      <c r="E45" s="212"/>
      <c r="F45" s="212"/>
      <c r="G45" s="213">
        <f t="shared" si="5"/>
        <v>0</v>
      </c>
      <c r="H45" s="195"/>
      <c r="I45" s="200"/>
      <c r="M45" s="224" t="e">
        <f t="shared" si="4"/>
        <v>#N/A</v>
      </c>
      <c r="N45" s="224" t="e">
        <f t="shared" si="6"/>
        <v>#N/A</v>
      </c>
    </row>
    <row r="46" spans="1:14" s="138" customFormat="1">
      <c r="A46" s="149"/>
      <c r="B46" s="221"/>
      <c r="C46" s="221"/>
      <c r="D46" s="221"/>
      <c r="E46" s="212"/>
      <c r="F46" s="212"/>
      <c r="G46" s="213">
        <f t="shared" si="5"/>
        <v>0</v>
      </c>
      <c r="H46" s="195"/>
      <c r="I46" s="200"/>
      <c r="M46" s="224" t="e">
        <f t="shared" si="4"/>
        <v>#N/A</v>
      </c>
      <c r="N46" s="224" t="e">
        <f t="shared" si="6"/>
        <v>#N/A</v>
      </c>
    </row>
    <row r="47" spans="1:14" s="138" customFormat="1">
      <c r="A47" s="149"/>
      <c r="B47" s="221"/>
      <c r="C47" s="221"/>
      <c r="D47" s="221"/>
      <c r="E47" s="212"/>
      <c r="F47" s="212"/>
      <c r="G47" s="213">
        <f t="shared" si="5"/>
        <v>0</v>
      </c>
      <c r="H47" s="195"/>
      <c r="I47" s="200"/>
      <c r="M47" s="224" t="e">
        <f t="shared" si="4"/>
        <v>#N/A</v>
      </c>
      <c r="N47" s="224" t="e">
        <f t="shared" si="6"/>
        <v>#N/A</v>
      </c>
    </row>
    <row r="48" spans="1:14" s="138" customFormat="1">
      <c r="A48" s="149"/>
      <c r="B48" s="221"/>
      <c r="C48" s="221"/>
      <c r="D48" s="221"/>
      <c r="E48" s="212"/>
      <c r="F48" s="212"/>
      <c r="G48" s="213">
        <f t="shared" si="5"/>
        <v>0</v>
      </c>
      <c r="H48" s="195"/>
      <c r="I48" s="200"/>
      <c r="M48" s="224" t="e">
        <f t="shared" si="4"/>
        <v>#N/A</v>
      </c>
      <c r="N48" s="224" t="e">
        <f t="shared" si="6"/>
        <v>#N/A</v>
      </c>
    </row>
    <row r="49" spans="1:14" s="138" customFormat="1">
      <c r="A49" s="149"/>
      <c r="B49" s="221"/>
      <c r="C49" s="221"/>
      <c r="D49" s="221"/>
      <c r="E49" s="212"/>
      <c r="F49" s="212"/>
      <c r="G49" s="213">
        <f t="shared" si="5"/>
        <v>0</v>
      </c>
      <c r="H49" s="195"/>
      <c r="I49" s="200"/>
      <c r="M49" s="224" t="e">
        <f t="shared" si="4"/>
        <v>#N/A</v>
      </c>
      <c r="N49" s="224" t="e">
        <f t="shared" si="6"/>
        <v>#N/A</v>
      </c>
    </row>
    <row r="50" spans="1:14" s="138" customFormat="1">
      <c r="A50" s="149"/>
      <c r="B50" s="221"/>
      <c r="C50" s="221"/>
      <c r="D50" s="221"/>
      <c r="E50" s="212"/>
      <c r="F50" s="212"/>
      <c r="G50" s="213">
        <f t="shared" si="5"/>
        <v>0</v>
      </c>
      <c r="H50" s="195"/>
      <c r="I50" s="200"/>
      <c r="M50" s="224" t="e">
        <f t="shared" si="4"/>
        <v>#N/A</v>
      </c>
      <c r="N50" s="224" t="e">
        <f t="shared" si="6"/>
        <v>#N/A</v>
      </c>
    </row>
    <row r="51" spans="1:14" s="138" customFormat="1">
      <c r="A51" s="149"/>
      <c r="B51" s="221"/>
      <c r="C51" s="221"/>
      <c r="D51" s="221"/>
      <c r="E51" s="212"/>
      <c r="F51" s="212"/>
      <c r="G51" s="213">
        <f t="shared" si="5"/>
        <v>0</v>
      </c>
      <c r="H51" s="195"/>
      <c r="I51" s="200"/>
      <c r="M51" s="224" t="e">
        <f t="shared" si="4"/>
        <v>#N/A</v>
      </c>
      <c r="N51" s="224" t="e">
        <f t="shared" si="6"/>
        <v>#N/A</v>
      </c>
    </row>
    <row r="52" spans="1:14" s="138" customFormat="1">
      <c r="A52" s="149"/>
      <c r="B52" s="221"/>
      <c r="C52" s="221"/>
      <c r="D52" s="221"/>
      <c r="E52" s="212"/>
      <c r="F52" s="212"/>
      <c r="G52" s="213">
        <f t="shared" si="5"/>
        <v>0</v>
      </c>
      <c r="H52" s="195"/>
      <c r="I52" s="200"/>
      <c r="M52" s="224" t="e">
        <f t="shared" si="4"/>
        <v>#N/A</v>
      </c>
      <c r="N52" s="224" t="e">
        <f t="shared" si="6"/>
        <v>#N/A</v>
      </c>
    </row>
    <row r="53" spans="1:14" s="138" customFormat="1">
      <c r="A53" s="149"/>
      <c r="B53" s="221"/>
      <c r="C53" s="221"/>
      <c r="D53" s="221"/>
      <c r="E53" s="212"/>
      <c r="F53" s="212"/>
      <c r="G53" s="213">
        <f t="shared" si="5"/>
        <v>0</v>
      </c>
      <c r="H53" s="195"/>
      <c r="I53" s="200"/>
      <c r="M53" s="224" t="e">
        <f t="shared" si="4"/>
        <v>#N/A</v>
      </c>
      <c r="N53" s="224" t="e">
        <f t="shared" si="6"/>
        <v>#N/A</v>
      </c>
    </row>
    <row r="54" spans="1:14" s="138" customFormat="1">
      <c r="A54" s="149"/>
      <c r="B54" s="221"/>
      <c r="C54" s="221"/>
      <c r="D54" s="221"/>
      <c r="E54" s="212"/>
      <c r="F54" s="212"/>
      <c r="G54" s="213">
        <f t="shared" si="5"/>
        <v>0</v>
      </c>
      <c r="H54" s="195"/>
      <c r="I54" s="200"/>
      <c r="M54" s="224" t="e">
        <f t="shared" si="4"/>
        <v>#N/A</v>
      </c>
      <c r="N54" s="224" t="e">
        <f t="shared" si="6"/>
        <v>#N/A</v>
      </c>
    </row>
    <row r="55" spans="1:14" s="138" customFormat="1">
      <c r="A55" s="149"/>
      <c r="B55" s="221"/>
      <c r="C55" s="221"/>
      <c r="D55" s="221"/>
      <c r="E55" s="212"/>
      <c r="F55" s="212"/>
      <c r="G55" s="213">
        <f t="shared" si="5"/>
        <v>0</v>
      </c>
      <c r="H55" s="195"/>
      <c r="I55" s="200"/>
      <c r="M55" s="224" t="e">
        <f t="shared" si="4"/>
        <v>#N/A</v>
      </c>
      <c r="N55" s="224" t="e">
        <f t="shared" si="6"/>
        <v>#N/A</v>
      </c>
    </row>
    <row r="56" spans="1:14" s="138" customFormat="1">
      <c r="A56" s="149"/>
      <c r="B56" s="221"/>
      <c r="C56" s="221"/>
      <c r="D56" s="221"/>
      <c r="E56" s="212"/>
      <c r="F56" s="212"/>
      <c r="G56" s="213">
        <f t="shared" si="5"/>
        <v>0</v>
      </c>
      <c r="H56" s="195"/>
      <c r="I56" s="200"/>
      <c r="M56" s="224" t="e">
        <f t="shared" si="4"/>
        <v>#N/A</v>
      </c>
      <c r="N56" s="224" t="e">
        <f t="shared" si="6"/>
        <v>#N/A</v>
      </c>
    </row>
    <row r="57" spans="1:14" s="138" customFormat="1">
      <c r="A57" s="149"/>
      <c r="B57" s="221"/>
      <c r="C57" s="221"/>
      <c r="D57" s="221"/>
      <c r="E57" s="212"/>
      <c r="F57" s="212"/>
      <c r="G57" s="213">
        <f t="shared" si="5"/>
        <v>0</v>
      </c>
      <c r="H57" s="195"/>
      <c r="I57" s="200"/>
      <c r="M57" s="224" t="e">
        <f t="shared" si="4"/>
        <v>#N/A</v>
      </c>
      <c r="N57" s="224" t="e">
        <f t="shared" si="6"/>
        <v>#N/A</v>
      </c>
    </row>
    <row r="58" spans="1:14" s="138" customFormat="1">
      <c r="A58" s="149"/>
      <c r="B58" s="221"/>
      <c r="C58" s="221"/>
      <c r="D58" s="221"/>
      <c r="E58" s="212"/>
      <c r="F58" s="212"/>
      <c r="G58" s="213">
        <f t="shared" si="5"/>
        <v>0</v>
      </c>
      <c r="H58" s="195"/>
      <c r="I58" s="200"/>
      <c r="M58" s="224" t="e">
        <f t="shared" si="4"/>
        <v>#N/A</v>
      </c>
      <c r="N58" s="224" t="e">
        <f t="shared" si="6"/>
        <v>#N/A</v>
      </c>
    </row>
    <row r="59" spans="1:14" s="138" customFormat="1">
      <c r="A59" s="149"/>
      <c r="B59" s="221"/>
      <c r="C59" s="221"/>
      <c r="D59" s="221"/>
      <c r="E59" s="212"/>
      <c r="F59" s="212"/>
      <c r="G59" s="213">
        <f t="shared" si="5"/>
        <v>0</v>
      </c>
      <c r="H59" s="195"/>
      <c r="I59" s="200"/>
      <c r="M59" s="224" t="e">
        <f t="shared" si="4"/>
        <v>#N/A</v>
      </c>
      <c r="N59" s="224" t="e">
        <f t="shared" si="6"/>
        <v>#N/A</v>
      </c>
    </row>
    <row r="60" spans="1:14" s="138" customFormat="1">
      <c r="A60" s="149"/>
      <c r="B60" s="221"/>
      <c r="C60" s="221"/>
      <c r="D60" s="221"/>
      <c r="E60" s="212"/>
      <c r="F60" s="212"/>
      <c r="G60" s="213">
        <f t="shared" si="5"/>
        <v>0</v>
      </c>
      <c r="H60" s="195"/>
      <c r="I60" s="200"/>
      <c r="M60" s="224" t="e">
        <f t="shared" si="4"/>
        <v>#N/A</v>
      </c>
      <c r="N60" s="224" t="e">
        <f t="shared" si="6"/>
        <v>#N/A</v>
      </c>
    </row>
    <row r="61" spans="1:14" s="138" customFormat="1">
      <c r="A61" s="149"/>
      <c r="B61" s="221"/>
      <c r="C61" s="221"/>
      <c r="D61" s="221"/>
      <c r="E61" s="212"/>
      <c r="F61" s="212"/>
      <c r="G61" s="213">
        <f t="shared" si="5"/>
        <v>0</v>
      </c>
      <c r="H61" s="195"/>
      <c r="I61" s="200"/>
      <c r="M61" s="224" t="e">
        <f t="shared" si="4"/>
        <v>#N/A</v>
      </c>
      <c r="N61" s="224" t="e">
        <f t="shared" si="6"/>
        <v>#N/A</v>
      </c>
    </row>
    <row r="62" spans="1:14" s="138" customFormat="1">
      <c r="A62" s="149"/>
      <c r="B62" s="221"/>
      <c r="C62" s="221"/>
      <c r="D62" s="221"/>
      <c r="E62" s="212"/>
      <c r="F62" s="212"/>
      <c r="G62" s="213">
        <f t="shared" si="5"/>
        <v>0</v>
      </c>
      <c r="H62" s="195"/>
      <c r="I62" s="200"/>
      <c r="M62" s="224" t="e">
        <f t="shared" si="4"/>
        <v>#N/A</v>
      </c>
      <c r="N62" s="224" t="e">
        <f t="shared" si="6"/>
        <v>#N/A</v>
      </c>
    </row>
    <row r="63" spans="1:14" s="138" customFormat="1">
      <c r="A63" s="149"/>
      <c r="B63" s="221"/>
      <c r="C63" s="221"/>
      <c r="D63" s="221"/>
      <c r="E63" s="212"/>
      <c r="F63" s="212"/>
      <c r="G63" s="213">
        <f t="shared" si="5"/>
        <v>0</v>
      </c>
      <c r="H63" s="195"/>
      <c r="I63" s="200"/>
      <c r="M63" s="224" t="e">
        <f t="shared" si="4"/>
        <v>#N/A</v>
      </c>
      <c r="N63" s="224" t="e">
        <f t="shared" si="6"/>
        <v>#N/A</v>
      </c>
    </row>
    <row r="64" spans="1:14" s="138" customFormat="1">
      <c r="A64" s="149"/>
      <c r="B64" s="221"/>
      <c r="C64" s="221"/>
      <c r="D64" s="221"/>
      <c r="E64" s="212"/>
      <c r="F64" s="212"/>
      <c r="G64" s="213">
        <f t="shared" si="5"/>
        <v>0</v>
      </c>
      <c r="H64" s="195"/>
      <c r="I64" s="200"/>
      <c r="M64" s="224" t="e">
        <f t="shared" si="4"/>
        <v>#N/A</v>
      </c>
      <c r="N64" s="224" t="e">
        <f t="shared" si="6"/>
        <v>#N/A</v>
      </c>
    </row>
    <row r="65" spans="1:14" s="138" customFormat="1">
      <c r="A65" s="149"/>
      <c r="B65" s="221"/>
      <c r="C65" s="221"/>
      <c r="D65" s="221"/>
      <c r="E65" s="212"/>
      <c r="F65" s="212"/>
      <c r="G65" s="213">
        <f t="shared" si="5"/>
        <v>0</v>
      </c>
      <c r="H65" s="195"/>
      <c r="I65" s="200"/>
      <c r="M65" s="224" t="e">
        <f t="shared" si="4"/>
        <v>#N/A</v>
      </c>
      <c r="N65" s="224" t="e">
        <f t="shared" si="6"/>
        <v>#N/A</v>
      </c>
    </row>
    <row r="66" spans="1:14" s="138" customFormat="1">
      <c r="A66" s="149"/>
      <c r="B66" s="221"/>
      <c r="C66" s="221"/>
      <c r="D66" s="221"/>
      <c r="E66" s="212"/>
      <c r="F66" s="212"/>
      <c r="G66" s="213">
        <f t="shared" si="5"/>
        <v>0</v>
      </c>
      <c r="H66" s="195"/>
      <c r="I66" s="200"/>
      <c r="M66" s="224" t="e">
        <f t="shared" si="4"/>
        <v>#N/A</v>
      </c>
      <c r="N66" s="224" t="e">
        <f t="shared" si="6"/>
        <v>#N/A</v>
      </c>
    </row>
    <row r="67" spans="1:14" s="138" customFormat="1">
      <c r="A67" s="149"/>
      <c r="B67" s="221"/>
      <c r="C67" s="221"/>
      <c r="D67" s="221"/>
      <c r="E67" s="212"/>
      <c r="F67" s="212"/>
      <c r="G67" s="213">
        <f t="shared" si="5"/>
        <v>0</v>
      </c>
      <c r="H67" s="195"/>
      <c r="I67" s="200"/>
      <c r="M67" s="224" t="e">
        <f t="shared" si="4"/>
        <v>#N/A</v>
      </c>
      <c r="N67" s="224" t="e">
        <f t="shared" si="6"/>
        <v>#N/A</v>
      </c>
    </row>
    <row r="68" spans="1:14" s="138" customFormat="1">
      <c r="A68" s="149"/>
      <c r="B68" s="221"/>
      <c r="C68" s="221"/>
      <c r="D68" s="221"/>
      <c r="E68" s="212"/>
      <c r="F68" s="212"/>
      <c r="G68" s="213">
        <f t="shared" si="5"/>
        <v>0</v>
      </c>
      <c r="H68" s="195"/>
      <c r="I68" s="200"/>
      <c r="M68" s="224" t="e">
        <f t="shared" si="4"/>
        <v>#N/A</v>
      </c>
      <c r="N68" s="224" t="e">
        <f t="shared" si="6"/>
        <v>#N/A</v>
      </c>
    </row>
    <row r="69" spans="1:14" s="138" customFormat="1">
      <c r="A69" s="149"/>
      <c r="B69" s="221"/>
      <c r="C69" s="221"/>
      <c r="D69" s="221"/>
      <c r="E69" s="212"/>
      <c r="F69" s="212"/>
      <c r="G69" s="213">
        <f t="shared" si="5"/>
        <v>0</v>
      </c>
      <c r="H69" s="195"/>
      <c r="I69" s="200"/>
      <c r="M69" s="224" t="e">
        <f t="shared" si="4"/>
        <v>#N/A</v>
      </c>
      <c r="N69" s="224" t="e">
        <f t="shared" si="6"/>
        <v>#N/A</v>
      </c>
    </row>
    <row r="70" spans="1:14" s="138" customFormat="1">
      <c r="A70" s="149"/>
      <c r="B70" s="221"/>
      <c r="C70" s="221"/>
      <c r="D70" s="221"/>
      <c r="E70" s="212"/>
      <c r="F70" s="212"/>
      <c r="G70" s="213">
        <f t="shared" si="5"/>
        <v>0</v>
      </c>
      <c r="H70" s="195"/>
      <c r="I70" s="200"/>
      <c r="M70" s="224" t="e">
        <f t="shared" si="4"/>
        <v>#N/A</v>
      </c>
      <c r="N70" s="224" t="e">
        <f t="shared" si="6"/>
        <v>#N/A</v>
      </c>
    </row>
    <row r="71" spans="1:14" s="138" customFormat="1">
      <c r="A71" s="149"/>
      <c r="B71" s="221"/>
      <c r="C71" s="221"/>
      <c r="D71" s="221"/>
      <c r="E71" s="212"/>
      <c r="F71" s="212"/>
      <c r="G71" s="213">
        <f t="shared" si="5"/>
        <v>0</v>
      </c>
      <c r="H71" s="195"/>
      <c r="I71" s="200"/>
      <c r="M71" s="224" t="e">
        <f t="shared" si="4"/>
        <v>#N/A</v>
      </c>
      <c r="N71" s="224" t="e">
        <f t="shared" si="6"/>
        <v>#N/A</v>
      </c>
    </row>
    <row r="72" spans="1:14" s="138" customFormat="1">
      <c r="A72" s="149"/>
      <c r="B72" s="221"/>
      <c r="C72" s="221"/>
      <c r="D72" s="221"/>
      <c r="E72" s="212"/>
      <c r="F72" s="212"/>
      <c r="G72" s="213">
        <f t="shared" si="5"/>
        <v>0</v>
      </c>
      <c r="H72" s="195"/>
      <c r="I72" s="200"/>
      <c r="M72" s="224" t="e">
        <f t="shared" si="4"/>
        <v>#N/A</v>
      </c>
      <c r="N72" s="224" t="e">
        <f t="shared" si="6"/>
        <v>#N/A</v>
      </c>
    </row>
    <row r="73" spans="1:14" s="138" customFormat="1">
      <c r="A73" s="149"/>
      <c r="B73" s="221"/>
      <c r="C73" s="221"/>
      <c r="D73" s="221"/>
      <c r="E73" s="212"/>
      <c r="F73" s="212"/>
      <c r="G73" s="213">
        <f t="shared" si="5"/>
        <v>0</v>
      </c>
      <c r="H73" s="195"/>
      <c r="I73" s="200"/>
      <c r="M73" s="224" t="e">
        <f t="shared" si="4"/>
        <v>#N/A</v>
      </c>
      <c r="N73" s="224" t="e">
        <f t="shared" si="6"/>
        <v>#N/A</v>
      </c>
    </row>
    <row r="74" spans="1:14" s="138" customFormat="1">
      <c r="A74" s="149"/>
      <c r="B74" s="221"/>
      <c r="C74" s="221"/>
      <c r="D74" s="221"/>
      <c r="E74" s="212"/>
      <c r="F74" s="212"/>
      <c r="G74" s="213">
        <f t="shared" si="5"/>
        <v>0</v>
      </c>
      <c r="H74" s="195"/>
      <c r="I74" s="200"/>
      <c r="M74" s="224" t="e">
        <f t="shared" si="4"/>
        <v>#N/A</v>
      </c>
      <c r="N74" s="224" t="e">
        <f t="shared" si="6"/>
        <v>#N/A</v>
      </c>
    </row>
    <row r="75" spans="1:14" s="138" customFormat="1">
      <c r="A75" s="149"/>
      <c r="B75" s="221"/>
      <c r="C75" s="221"/>
      <c r="D75" s="221"/>
      <c r="E75" s="212"/>
      <c r="F75" s="212"/>
      <c r="G75" s="213">
        <f t="shared" si="5"/>
        <v>0</v>
      </c>
      <c r="H75" s="195"/>
      <c r="I75" s="200"/>
      <c r="M75" s="224" t="e">
        <f t="shared" si="4"/>
        <v>#N/A</v>
      </c>
      <c r="N75" s="224" t="e">
        <f t="shared" si="6"/>
        <v>#N/A</v>
      </c>
    </row>
    <row r="76" spans="1:14" s="138" customFormat="1">
      <c r="A76" s="149"/>
      <c r="B76" s="221"/>
      <c r="C76" s="221"/>
      <c r="D76" s="221"/>
      <c r="E76" s="212"/>
      <c r="F76" s="212"/>
      <c r="G76" s="213">
        <f t="shared" si="5"/>
        <v>0</v>
      </c>
      <c r="H76" s="195"/>
      <c r="I76" s="200"/>
      <c r="M76" s="224" t="e">
        <f t="shared" si="4"/>
        <v>#N/A</v>
      </c>
      <c r="N76" s="224" t="e">
        <f t="shared" si="6"/>
        <v>#N/A</v>
      </c>
    </row>
    <row r="77" spans="1:14" s="138" customFormat="1">
      <c r="A77" s="149"/>
      <c r="B77" s="221"/>
      <c r="C77" s="221"/>
      <c r="D77" s="221"/>
      <c r="E77" s="212"/>
      <c r="F77" s="212"/>
      <c r="G77" s="213">
        <f t="shared" si="5"/>
        <v>0</v>
      </c>
      <c r="H77" s="195"/>
      <c r="I77" s="200"/>
      <c r="M77" s="224" t="e">
        <f t="shared" si="4"/>
        <v>#N/A</v>
      </c>
      <c r="N77" s="224" t="e">
        <f t="shared" si="6"/>
        <v>#N/A</v>
      </c>
    </row>
    <row r="78" spans="1:14" s="138" customFormat="1">
      <c r="A78" s="149"/>
      <c r="B78" s="221"/>
      <c r="C78" s="221"/>
      <c r="D78" s="221"/>
      <c r="E78" s="212"/>
      <c r="F78" s="212"/>
      <c r="G78" s="213">
        <f t="shared" si="5"/>
        <v>0</v>
      </c>
      <c r="H78" s="195"/>
      <c r="I78" s="200"/>
      <c r="M78" s="224" t="e">
        <f t="shared" si="4"/>
        <v>#N/A</v>
      </c>
      <c r="N78" s="224" t="e">
        <f t="shared" si="6"/>
        <v>#N/A</v>
      </c>
    </row>
    <row r="79" spans="1:14" s="138" customFormat="1">
      <c r="A79" s="149"/>
      <c r="B79" s="221"/>
      <c r="C79" s="221"/>
      <c r="D79" s="221"/>
      <c r="E79" s="212"/>
      <c r="F79" s="212"/>
      <c r="G79" s="213">
        <f t="shared" si="5"/>
        <v>0</v>
      </c>
      <c r="H79" s="195"/>
      <c r="I79" s="200"/>
      <c r="M79" s="224" t="e">
        <f t="shared" si="4"/>
        <v>#N/A</v>
      </c>
      <c r="N79" s="224" t="e">
        <f t="shared" si="6"/>
        <v>#N/A</v>
      </c>
    </row>
    <row r="80" spans="1:14" s="138" customFormat="1">
      <c r="A80" s="149"/>
      <c r="B80" s="221"/>
      <c r="C80" s="221"/>
      <c r="D80" s="221"/>
      <c r="E80" s="212"/>
      <c r="F80" s="212"/>
      <c r="G80" s="213">
        <f t="shared" si="5"/>
        <v>0</v>
      </c>
      <c r="H80" s="195"/>
      <c r="I80" s="200"/>
      <c r="M80" s="224" t="e">
        <f t="shared" si="4"/>
        <v>#N/A</v>
      </c>
      <c r="N80" s="224" t="e">
        <f t="shared" si="6"/>
        <v>#N/A</v>
      </c>
    </row>
    <row r="81" spans="1:14" s="138" customFormat="1">
      <c r="A81" s="149"/>
      <c r="B81" s="221"/>
      <c r="C81" s="221"/>
      <c r="D81" s="221"/>
      <c r="E81" s="212"/>
      <c r="F81" s="212"/>
      <c r="G81" s="213">
        <f t="shared" si="5"/>
        <v>0</v>
      </c>
      <c r="H81" s="195"/>
      <c r="I81" s="200"/>
      <c r="M81" s="224" t="e">
        <f t="shared" si="4"/>
        <v>#N/A</v>
      </c>
      <c r="N81" s="224" t="e">
        <f t="shared" si="6"/>
        <v>#N/A</v>
      </c>
    </row>
    <row r="82" spans="1:14" s="138" customFormat="1">
      <c r="A82" s="149"/>
      <c r="B82" s="221"/>
      <c r="C82" s="221"/>
      <c r="D82" s="221"/>
      <c r="E82" s="212"/>
      <c r="F82" s="212"/>
      <c r="G82" s="213">
        <f t="shared" si="5"/>
        <v>0</v>
      </c>
      <c r="H82" s="195"/>
      <c r="I82" s="200"/>
      <c r="M82" s="224" t="e">
        <f t="shared" si="4"/>
        <v>#N/A</v>
      </c>
      <c r="N82" s="224" t="e">
        <f t="shared" si="6"/>
        <v>#N/A</v>
      </c>
    </row>
    <row r="83" spans="1:14" s="138" customFormat="1">
      <c r="A83" s="149"/>
      <c r="B83" s="221"/>
      <c r="C83" s="221"/>
      <c r="D83" s="221"/>
      <c r="E83" s="212"/>
      <c r="F83" s="212"/>
      <c r="G83" s="213">
        <f t="shared" si="5"/>
        <v>0</v>
      </c>
      <c r="H83" s="195"/>
      <c r="I83" s="200"/>
      <c r="M83" s="224" t="e">
        <f t="shared" si="4"/>
        <v>#N/A</v>
      </c>
      <c r="N83" s="224" t="e">
        <f t="shared" si="6"/>
        <v>#N/A</v>
      </c>
    </row>
    <row r="84" spans="1:14" s="138" customFormat="1">
      <c r="A84" s="149"/>
      <c r="B84" s="221"/>
      <c r="C84" s="221"/>
      <c r="D84" s="221"/>
      <c r="E84" s="212"/>
      <c r="F84" s="212"/>
      <c r="G84" s="213">
        <f t="shared" si="5"/>
        <v>0</v>
      </c>
      <c r="H84" s="195"/>
      <c r="I84" s="200"/>
      <c r="M84" s="224" t="e">
        <f t="shared" si="4"/>
        <v>#N/A</v>
      </c>
      <c r="N84" s="224" t="e">
        <f t="shared" si="6"/>
        <v>#N/A</v>
      </c>
    </row>
    <row r="85" spans="1:14" s="138" customFormat="1">
      <c r="A85" s="149"/>
      <c r="B85" s="221"/>
      <c r="C85" s="221"/>
      <c r="D85" s="221"/>
      <c r="E85" s="212"/>
      <c r="F85" s="212"/>
      <c r="G85" s="213">
        <f t="shared" si="5"/>
        <v>0</v>
      </c>
      <c r="H85" s="195"/>
      <c r="I85" s="200"/>
      <c r="M85" s="224" t="e">
        <f t="shared" si="4"/>
        <v>#N/A</v>
      </c>
      <c r="N85" s="224" t="e">
        <f t="shared" si="6"/>
        <v>#N/A</v>
      </c>
    </row>
    <row r="86" spans="1:14" s="138" customFormat="1">
      <c r="A86" s="149"/>
      <c r="B86" s="221"/>
      <c r="C86" s="221"/>
      <c r="D86" s="221"/>
      <c r="E86" s="212"/>
      <c r="F86" s="212"/>
      <c r="G86" s="213">
        <f t="shared" si="5"/>
        <v>0</v>
      </c>
      <c r="H86" s="195"/>
      <c r="I86" s="200"/>
      <c r="M86" s="224" t="e">
        <f t="shared" ref="M86:M133" si="7">IF(OR(E86&lt;=VLOOKUP(A86,$L$6:$N$11,2,FALSE),VLOOKUP(A86,$L$6:$N$11,3,FALSE)&lt;&gt;"／台"),E86,VLOOKUP(A86,$L$6:$N$11,2,FALSE))</f>
        <v>#N/A</v>
      </c>
      <c r="N86" s="224" t="e">
        <f t="shared" si="6"/>
        <v>#N/A</v>
      </c>
    </row>
    <row r="87" spans="1:14" s="138" customFormat="1">
      <c r="A87" s="149"/>
      <c r="B87" s="221"/>
      <c r="C87" s="221"/>
      <c r="D87" s="221"/>
      <c r="E87" s="212"/>
      <c r="F87" s="212"/>
      <c r="G87" s="213">
        <f t="shared" si="5"/>
        <v>0</v>
      </c>
      <c r="H87" s="195"/>
      <c r="I87" s="200"/>
      <c r="M87" s="224" t="e">
        <f t="shared" si="7"/>
        <v>#N/A</v>
      </c>
      <c r="N87" s="224" t="e">
        <f t="shared" si="6"/>
        <v>#N/A</v>
      </c>
    </row>
    <row r="88" spans="1:14" s="138" customFormat="1">
      <c r="A88" s="149"/>
      <c r="B88" s="221"/>
      <c r="C88" s="221"/>
      <c r="D88" s="221"/>
      <c r="E88" s="212"/>
      <c r="F88" s="212"/>
      <c r="G88" s="213">
        <f t="shared" si="5"/>
        <v>0</v>
      </c>
      <c r="H88" s="195"/>
      <c r="I88" s="200"/>
      <c r="M88" s="224" t="e">
        <f t="shared" si="7"/>
        <v>#N/A</v>
      </c>
      <c r="N88" s="224" t="e">
        <f t="shared" si="6"/>
        <v>#N/A</v>
      </c>
    </row>
    <row r="89" spans="1:14" s="138" customFormat="1">
      <c r="A89" s="149"/>
      <c r="B89" s="221"/>
      <c r="C89" s="221"/>
      <c r="D89" s="221"/>
      <c r="E89" s="212"/>
      <c r="F89" s="212"/>
      <c r="G89" s="213">
        <f t="shared" si="5"/>
        <v>0</v>
      </c>
      <c r="H89" s="195"/>
      <c r="I89" s="200"/>
      <c r="M89" s="224" t="e">
        <f t="shared" si="7"/>
        <v>#N/A</v>
      </c>
      <c r="N89" s="224" t="e">
        <f t="shared" si="6"/>
        <v>#N/A</v>
      </c>
    </row>
    <row r="90" spans="1:14" s="138" customFormat="1">
      <c r="A90" s="149"/>
      <c r="B90" s="221"/>
      <c r="C90" s="221"/>
      <c r="D90" s="221"/>
      <c r="E90" s="212"/>
      <c r="F90" s="212"/>
      <c r="G90" s="213">
        <f t="shared" si="5"/>
        <v>0</v>
      </c>
      <c r="H90" s="195"/>
      <c r="I90" s="200"/>
      <c r="M90" s="224" t="e">
        <f t="shared" si="7"/>
        <v>#N/A</v>
      </c>
      <c r="N90" s="224" t="e">
        <f t="shared" si="6"/>
        <v>#N/A</v>
      </c>
    </row>
    <row r="91" spans="1:14" s="138" customFormat="1">
      <c r="A91" s="149"/>
      <c r="B91" s="221"/>
      <c r="C91" s="221"/>
      <c r="D91" s="221"/>
      <c r="E91" s="212"/>
      <c r="F91" s="212"/>
      <c r="G91" s="213">
        <f t="shared" si="5"/>
        <v>0</v>
      </c>
      <c r="H91" s="195"/>
      <c r="I91" s="200"/>
      <c r="M91" s="224" t="e">
        <f t="shared" si="7"/>
        <v>#N/A</v>
      </c>
      <c r="N91" s="224" t="e">
        <f t="shared" si="6"/>
        <v>#N/A</v>
      </c>
    </row>
    <row r="92" spans="1:14" s="138" customFormat="1">
      <c r="A92" s="149"/>
      <c r="B92" s="221"/>
      <c r="C92" s="221"/>
      <c r="D92" s="221"/>
      <c r="E92" s="212"/>
      <c r="F92" s="212"/>
      <c r="G92" s="213">
        <f t="shared" si="5"/>
        <v>0</v>
      </c>
      <c r="H92" s="195"/>
      <c r="I92" s="200"/>
      <c r="M92" s="224" t="e">
        <f t="shared" si="7"/>
        <v>#N/A</v>
      </c>
      <c r="N92" s="224" t="e">
        <f t="shared" si="6"/>
        <v>#N/A</v>
      </c>
    </row>
    <row r="93" spans="1:14" s="138" customFormat="1">
      <c r="A93" s="149"/>
      <c r="B93" s="221"/>
      <c r="C93" s="221"/>
      <c r="D93" s="221"/>
      <c r="E93" s="212"/>
      <c r="F93" s="212"/>
      <c r="G93" s="213">
        <f t="shared" si="5"/>
        <v>0</v>
      </c>
      <c r="H93" s="195"/>
      <c r="I93" s="200"/>
      <c r="M93" s="224" t="e">
        <f t="shared" si="7"/>
        <v>#N/A</v>
      </c>
      <c r="N93" s="224" t="e">
        <f t="shared" si="6"/>
        <v>#N/A</v>
      </c>
    </row>
    <row r="94" spans="1:14" s="138" customFormat="1">
      <c r="A94" s="149"/>
      <c r="B94" s="221"/>
      <c r="C94" s="221"/>
      <c r="D94" s="221"/>
      <c r="E94" s="212"/>
      <c r="F94" s="212"/>
      <c r="G94" s="213">
        <f t="shared" si="5"/>
        <v>0</v>
      </c>
      <c r="H94" s="195"/>
      <c r="I94" s="200"/>
      <c r="M94" s="224" t="e">
        <f t="shared" si="7"/>
        <v>#N/A</v>
      </c>
      <c r="N94" s="224" t="e">
        <f t="shared" si="6"/>
        <v>#N/A</v>
      </c>
    </row>
    <row r="95" spans="1:14" s="138" customFormat="1">
      <c r="A95" s="149"/>
      <c r="B95" s="221"/>
      <c r="C95" s="221"/>
      <c r="D95" s="221"/>
      <c r="E95" s="212"/>
      <c r="F95" s="212"/>
      <c r="G95" s="213">
        <f t="shared" si="5"/>
        <v>0</v>
      </c>
      <c r="H95" s="195"/>
      <c r="I95" s="200"/>
      <c r="M95" s="224" t="e">
        <f t="shared" si="7"/>
        <v>#N/A</v>
      </c>
      <c r="N95" s="224" t="e">
        <f t="shared" si="6"/>
        <v>#N/A</v>
      </c>
    </row>
    <row r="96" spans="1:14" s="138" customFormat="1">
      <c r="A96" s="149"/>
      <c r="B96" s="221"/>
      <c r="C96" s="221"/>
      <c r="D96" s="221"/>
      <c r="E96" s="212"/>
      <c r="F96" s="212"/>
      <c r="G96" s="213">
        <f t="shared" ref="G96:G115" si="8">E96*F96</f>
        <v>0</v>
      </c>
      <c r="H96" s="195"/>
      <c r="I96" s="200"/>
      <c r="M96" s="224" t="e">
        <f t="shared" si="7"/>
        <v>#N/A</v>
      </c>
      <c r="N96" s="224" t="e">
        <f t="shared" si="6"/>
        <v>#N/A</v>
      </c>
    </row>
    <row r="97" spans="1:14" s="138" customFormat="1">
      <c r="A97" s="149"/>
      <c r="B97" s="221"/>
      <c r="C97" s="221"/>
      <c r="D97" s="221"/>
      <c r="E97" s="212"/>
      <c r="F97" s="212"/>
      <c r="G97" s="213">
        <f t="shared" si="8"/>
        <v>0</v>
      </c>
      <c r="H97" s="195"/>
      <c r="I97" s="200"/>
      <c r="M97" s="224" t="e">
        <f t="shared" si="7"/>
        <v>#N/A</v>
      </c>
      <c r="N97" s="224" t="e">
        <f t="shared" si="6"/>
        <v>#N/A</v>
      </c>
    </row>
    <row r="98" spans="1:14" s="138" customFormat="1">
      <c r="A98" s="149"/>
      <c r="B98" s="221"/>
      <c r="C98" s="221"/>
      <c r="D98" s="221"/>
      <c r="E98" s="212"/>
      <c r="F98" s="212"/>
      <c r="G98" s="213">
        <f t="shared" si="8"/>
        <v>0</v>
      </c>
      <c r="H98" s="195"/>
      <c r="I98" s="200"/>
      <c r="M98" s="224" t="e">
        <f t="shared" si="7"/>
        <v>#N/A</v>
      </c>
      <c r="N98" s="224" t="e">
        <f t="shared" si="6"/>
        <v>#N/A</v>
      </c>
    </row>
    <row r="99" spans="1:14" s="138" customFormat="1">
      <c r="A99" s="149"/>
      <c r="B99" s="221"/>
      <c r="C99" s="221"/>
      <c r="D99" s="221"/>
      <c r="E99" s="212"/>
      <c r="F99" s="212"/>
      <c r="G99" s="213">
        <f t="shared" si="8"/>
        <v>0</v>
      </c>
      <c r="H99" s="195"/>
      <c r="I99" s="200"/>
      <c r="M99" s="224" t="e">
        <f t="shared" si="7"/>
        <v>#N/A</v>
      </c>
      <c r="N99" s="224" t="e">
        <f t="shared" si="6"/>
        <v>#N/A</v>
      </c>
    </row>
    <row r="100" spans="1:14" s="138" customFormat="1">
      <c r="A100" s="149"/>
      <c r="B100" s="221"/>
      <c r="C100" s="221"/>
      <c r="D100" s="221"/>
      <c r="E100" s="212"/>
      <c r="F100" s="212"/>
      <c r="G100" s="213">
        <f t="shared" si="8"/>
        <v>0</v>
      </c>
      <c r="H100" s="195"/>
      <c r="I100" s="200"/>
      <c r="M100" s="224" t="e">
        <f t="shared" si="7"/>
        <v>#N/A</v>
      </c>
      <c r="N100" s="224" t="e">
        <f t="shared" si="6"/>
        <v>#N/A</v>
      </c>
    </row>
    <row r="101" spans="1:14" s="138" customFormat="1">
      <c r="A101" s="149"/>
      <c r="B101" s="221"/>
      <c r="C101" s="221"/>
      <c r="D101" s="221"/>
      <c r="E101" s="212"/>
      <c r="F101" s="212"/>
      <c r="G101" s="213">
        <f t="shared" si="8"/>
        <v>0</v>
      </c>
      <c r="H101" s="195"/>
      <c r="I101" s="200"/>
      <c r="M101" s="224" t="e">
        <f t="shared" si="7"/>
        <v>#N/A</v>
      </c>
      <c r="N101" s="224" t="e">
        <f t="shared" si="6"/>
        <v>#N/A</v>
      </c>
    </row>
    <row r="102" spans="1:14" s="138" customFormat="1">
      <c r="A102" s="149"/>
      <c r="B102" s="221"/>
      <c r="C102" s="221"/>
      <c r="D102" s="221"/>
      <c r="E102" s="212"/>
      <c r="F102" s="212"/>
      <c r="G102" s="213">
        <f t="shared" si="8"/>
        <v>0</v>
      </c>
      <c r="H102" s="195"/>
      <c r="I102" s="200"/>
      <c r="M102" s="224" t="e">
        <f t="shared" si="7"/>
        <v>#N/A</v>
      </c>
      <c r="N102" s="224" t="e">
        <f t="shared" si="6"/>
        <v>#N/A</v>
      </c>
    </row>
    <row r="103" spans="1:14" s="138" customFormat="1">
      <c r="A103" s="149"/>
      <c r="B103" s="221"/>
      <c r="C103" s="221"/>
      <c r="D103" s="221"/>
      <c r="E103" s="212"/>
      <c r="F103" s="212"/>
      <c r="G103" s="213">
        <f t="shared" si="8"/>
        <v>0</v>
      </c>
      <c r="H103" s="195"/>
      <c r="I103" s="200"/>
      <c r="M103" s="224" t="e">
        <f t="shared" si="7"/>
        <v>#N/A</v>
      </c>
      <c r="N103" s="224" t="e">
        <f t="shared" si="6"/>
        <v>#N/A</v>
      </c>
    </row>
    <row r="104" spans="1:14" s="138" customFormat="1">
      <c r="A104" s="149"/>
      <c r="B104" s="221"/>
      <c r="C104" s="221"/>
      <c r="D104" s="221"/>
      <c r="E104" s="212"/>
      <c r="F104" s="212"/>
      <c r="G104" s="213">
        <f t="shared" si="8"/>
        <v>0</v>
      </c>
      <c r="H104" s="195"/>
      <c r="I104" s="200"/>
      <c r="M104" s="224" t="e">
        <f t="shared" si="7"/>
        <v>#N/A</v>
      </c>
      <c r="N104" s="224" t="e">
        <f t="shared" si="6"/>
        <v>#N/A</v>
      </c>
    </row>
    <row r="105" spans="1:14" s="138" customFormat="1">
      <c r="A105" s="149"/>
      <c r="B105" s="221"/>
      <c r="C105" s="221"/>
      <c r="D105" s="221"/>
      <c r="E105" s="212"/>
      <c r="F105" s="212"/>
      <c r="G105" s="213">
        <f t="shared" si="8"/>
        <v>0</v>
      </c>
      <c r="H105" s="195"/>
      <c r="I105" s="200"/>
      <c r="M105" s="224" t="e">
        <f t="shared" si="7"/>
        <v>#N/A</v>
      </c>
      <c r="N105" s="224" t="e">
        <f t="shared" ref="N105:N133" si="9">M105*F105</f>
        <v>#N/A</v>
      </c>
    </row>
    <row r="106" spans="1:14" s="138" customFormat="1">
      <c r="A106" s="149"/>
      <c r="B106" s="221"/>
      <c r="C106" s="221"/>
      <c r="D106" s="221"/>
      <c r="E106" s="212"/>
      <c r="F106" s="212"/>
      <c r="G106" s="213">
        <f t="shared" si="8"/>
        <v>0</v>
      </c>
      <c r="H106" s="195"/>
      <c r="I106" s="200"/>
      <c r="M106" s="224" t="e">
        <f t="shared" si="7"/>
        <v>#N/A</v>
      </c>
      <c r="N106" s="224" t="e">
        <f t="shared" si="9"/>
        <v>#N/A</v>
      </c>
    </row>
    <row r="107" spans="1:14" s="138" customFormat="1">
      <c r="A107" s="149"/>
      <c r="B107" s="221"/>
      <c r="C107" s="221"/>
      <c r="D107" s="221"/>
      <c r="E107" s="212"/>
      <c r="F107" s="212"/>
      <c r="G107" s="213">
        <f t="shared" si="8"/>
        <v>0</v>
      </c>
      <c r="H107" s="195"/>
      <c r="I107" s="200"/>
      <c r="M107" s="224" t="e">
        <f t="shared" si="7"/>
        <v>#N/A</v>
      </c>
      <c r="N107" s="224" t="e">
        <f t="shared" si="9"/>
        <v>#N/A</v>
      </c>
    </row>
    <row r="108" spans="1:14" s="138" customFormat="1">
      <c r="A108" s="149"/>
      <c r="B108" s="221"/>
      <c r="C108" s="221"/>
      <c r="D108" s="221"/>
      <c r="E108" s="212"/>
      <c r="F108" s="212"/>
      <c r="G108" s="213">
        <f t="shared" si="8"/>
        <v>0</v>
      </c>
      <c r="H108" s="195"/>
      <c r="I108" s="200"/>
      <c r="M108" s="224" t="e">
        <f t="shared" si="7"/>
        <v>#N/A</v>
      </c>
      <c r="N108" s="224" t="e">
        <f t="shared" si="9"/>
        <v>#N/A</v>
      </c>
    </row>
    <row r="109" spans="1:14" s="138" customFormat="1">
      <c r="A109" s="149"/>
      <c r="B109" s="221"/>
      <c r="C109" s="221"/>
      <c r="D109" s="221"/>
      <c r="E109" s="212"/>
      <c r="F109" s="212"/>
      <c r="G109" s="213">
        <f t="shared" si="8"/>
        <v>0</v>
      </c>
      <c r="H109" s="195"/>
      <c r="I109" s="200"/>
      <c r="M109" s="224" t="e">
        <f t="shared" si="7"/>
        <v>#N/A</v>
      </c>
      <c r="N109" s="224" t="e">
        <f t="shared" si="9"/>
        <v>#N/A</v>
      </c>
    </row>
    <row r="110" spans="1:14" s="138" customFormat="1">
      <c r="A110" s="149"/>
      <c r="B110" s="221"/>
      <c r="C110" s="221"/>
      <c r="D110" s="221"/>
      <c r="E110" s="212"/>
      <c r="F110" s="212"/>
      <c r="G110" s="213">
        <f t="shared" si="8"/>
        <v>0</v>
      </c>
      <c r="H110" s="195"/>
      <c r="I110" s="200"/>
      <c r="M110" s="224" t="e">
        <f t="shared" si="7"/>
        <v>#N/A</v>
      </c>
      <c r="N110" s="224" t="e">
        <f t="shared" si="9"/>
        <v>#N/A</v>
      </c>
    </row>
    <row r="111" spans="1:14" s="138" customFormat="1">
      <c r="A111" s="149"/>
      <c r="B111" s="221"/>
      <c r="C111" s="221"/>
      <c r="D111" s="221"/>
      <c r="E111" s="212"/>
      <c r="F111" s="212"/>
      <c r="G111" s="213">
        <f t="shared" si="8"/>
        <v>0</v>
      </c>
      <c r="H111" s="195"/>
      <c r="I111" s="200"/>
      <c r="M111" s="224" t="e">
        <f t="shared" si="7"/>
        <v>#N/A</v>
      </c>
      <c r="N111" s="224" t="e">
        <f t="shared" si="9"/>
        <v>#N/A</v>
      </c>
    </row>
    <row r="112" spans="1:14" s="138" customFormat="1">
      <c r="A112" s="149"/>
      <c r="B112" s="221"/>
      <c r="C112" s="221"/>
      <c r="D112" s="221"/>
      <c r="E112" s="212"/>
      <c r="F112" s="212"/>
      <c r="G112" s="213">
        <f t="shared" si="8"/>
        <v>0</v>
      </c>
      <c r="H112" s="195"/>
      <c r="I112" s="200"/>
      <c r="M112" s="224" t="e">
        <f t="shared" si="7"/>
        <v>#N/A</v>
      </c>
      <c r="N112" s="224" t="e">
        <f t="shared" si="9"/>
        <v>#N/A</v>
      </c>
    </row>
    <row r="113" spans="1:14" s="138" customFormat="1">
      <c r="A113" s="149"/>
      <c r="B113" s="221"/>
      <c r="C113" s="221"/>
      <c r="D113" s="221"/>
      <c r="E113" s="212"/>
      <c r="F113" s="212"/>
      <c r="G113" s="213">
        <f t="shared" si="8"/>
        <v>0</v>
      </c>
      <c r="H113" s="195"/>
      <c r="I113" s="200"/>
      <c r="M113" s="224" t="e">
        <f t="shared" si="7"/>
        <v>#N/A</v>
      </c>
      <c r="N113" s="224" t="e">
        <f t="shared" si="9"/>
        <v>#N/A</v>
      </c>
    </row>
    <row r="114" spans="1:14" s="138" customFormat="1">
      <c r="A114" s="149"/>
      <c r="B114" s="221"/>
      <c r="C114" s="221"/>
      <c r="D114" s="221"/>
      <c r="E114" s="212"/>
      <c r="F114" s="212"/>
      <c r="G114" s="213">
        <f t="shared" si="8"/>
        <v>0</v>
      </c>
      <c r="H114" s="195"/>
      <c r="I114" s="200"/>
      <c r="M114" s="224" t="e">
        <f t="shared" si="7"/>
        <v>#N/A</v>
      </c>
      <c r="N114" s="224" t="e">
        <f t="shared" si="9"/>
        <v>#N/A</v>
      </c>
    </row>
    <row r="115" spans="1:14" s="138" customFormat="1">
      <c r="A115" s="149"/>
      <c r="B115" s="221"/>
      <c r="C115" s="221"/>
      <c r="D115" s="221"/>
      <c r="E115" s="212"/>
      <c r="F115" s="212"/>
      <c r="G115" s="213">
        <f t="shared" si="8"/>
        <v>0</v>
      </c>
      <c r="H115" s="195"/>
      <c r="I115" s="200"/>
      <c r="M115" s="224" t="e">
        <f t="shared" si="7"/>
        <v>#N/A</v>
      </c>
      <c r="N115" s="224" t="e">
        <f t="shared" si="9"/>
        <v>#N/A</v>
      </c>
    </row>
    <row r="116" spans="1:14" s="138" customFormat="1">
      <c r="A116" s="149"/>
      <c r="B116" s="221"/>
      <c r="C116" s="221"/>
      <c r="D116" s="221"/>
      <c r="E116" s="212"/>
      <c r="F116" s="212"/>
      <c r="G116" s="213">
        <f t="shared" si="3"/>
        <v>0</v>
      </c>
      <c r="H116" s="195"/>
      <c r="I116" s="200"/>
      <c r="M116" s="224" t="e">
        <f t="shared" si="7"/>
        <v>#N/A</v>
      </c>
      <c r="N116" s="224" t="e">
        <f t="shared" si="9"/>
        <v>#N/A</v>
      </c>
    </row>
    <row r="117" spans="1:14" s="138" customFormat="1">
      <c r="A117" s="149"/>
      <c r="B117" s="221"/>
      <c r="C117" s="221"/>
      <c r="D117" s="221"/>
      <c r="E117" s="212"/>
      <c r="F117" s="212"/>
      <c r="G117" s="213">
        <f t="shared" si="3"/>
        <v>0</v>
      </c>
      <c r="H117" s="195"/>
      <c r="I117" s="200"/>
      <c r="M117" s="224" t="e">
        <f t="shared" si="7"/>
        <v>#N/A</v>
      </c>
      <c r="N117" s="224" t="e">
        <f t="shared" si="9"/>
        <v>#N/A</v>
      </c>
    </row>
    <row r="118" spans="1:14" s="138" customFormat="1">
      <c r="A118" s="149"/>
      <c r="B118" s="221"/>
      <c r="C118" s="221"/>
      <c r="D118" s="221"/>
      <c r="E118" s="212"/>
      <c r="F118" s="212"/>
      <c r="G118" s="213">
        <f t="shared" si="3"/>
        <v>0</v>
      </c>
      <c r="H118" s="195"/>
      <c r="I118" s="200"/>
      <c r="M118" s="224" t="e">
        <f t="shared" si="7"/>
        <v>#N/A</v>
      </c>
      <c r="N118" s="224" t="e">
        <f t="shared" si="9"/>
        <v>#N/A</v>
      </c>
    </row>
    <row r="119" spans="1:14" s="138" customFormat="1">
      <c r="A119" s="149"/>
      <c r="B119" s="221"/>
      <c r="C119" s="221"/>
      <c r="D119" s="221"/>
      <c r="E119" s="212"/>
      <c r="F119" s="212"/>
      <c r="G119" s="213">
        <f t="shared" si="3"/>
        <v>0</v>
      </c>
      <c r="H119" s="195"/>
      <c r="I119" s="200"/>
      <c r="M119" s="224" t="e">
        <f t="shared" si="7"/>
        <v>#N/A</v>
      </c>
      <c r="N119" s="224" t="e">
        <f t="shared" si="9"/>
        <v>#N/A</v>
      </c>
    </row>
    <row r="120" spans="1:14" s="138" customFormat="1">
      <c r="A120" s="149"/>
      <c r="B120" s="221"/>
      <c r="C120" s="221"/>
      <c r="D120" s="221"/>
      <c r="E120" s="212"/>
      <c r="F120" s="212"/>
      <c r="G120" s="213">
        <f t="shared" si="3"/>
        <v>0</v>
      </c>
      <c r="H120" s="195"/>
      <c r="I120" s="200"/>
      <c r="M120" s="224" t="e">
        <f t="shared" si="7"/>
        <v>#N/A</v>
      </c>
      <c r="N120" s="224" t="e">
        <f t="shared" si="9"/>
        <v>#N/A</v>
      </c>
    </row>
    <row r="121" spans="1:14" s="138" customFormat="1">
      <c r="A121" s="149"/>
      <c r="B121" s="221"/>
      <c r="C121" s="221"/>
      <c r="D121" s="221"/>
      <c r="E121" s="212"/>
      <c r="F121" s="212"/>
      <c r="G121" s="213">
        <f t="shared" si="3"/>
        <v>0</v>
      </c>
      <c r="H121" s="195"/>
      <c r="I121" s="200"/>
      <c r="M121" s="224" t="e">
        <f t="shared" si="7"/>
        <v>#N/A</v>
      </c>
      <c r="N121" s="224" t="e">
        <f t="shared" si="9"/>
        <v>#N/A</v>
      </c>
    </row>
    <row r="122" spans="1:14" s="138" customFormat="1">
      <c r="A122" s="149"/>
      <c r="B122" s="221"/>
      <c r="C122" s="221"/>
      <c r="D122" s="221"/>
      <c r="E122" s="212"/>
      <c r="F122" s="212"/>
      <c r="G122" s="213">
        <f t="shared" si="3"/>
        <v>0</v>
      </c>
      <c r="H122" s="195"/>
      <c r="I122" s="200"/>
      <c r="M122" s="224" t="e">
        <f t="shared" si="7"/>
        <v>#N/A</v>
      </c>
      <c r="N122" s="224" t="e">
        <f t="shared" si="9"/>
        <v>#N/A</v>
      </c>
    </row>
    <row r="123" spans="1:14" s="138" customFormat="1">
      <c r="A123" s="149"/>
      <c r="B123" s="221"/>
      <c r="C123" s="221"/>
      <c r="D123" s="221"/>
      <c r="E123" s="212"/>
      <c r="F123" s="212"/>
      <c r="G123" s="213">
        <f t="shared" si="3"/>
        <v>0</v>
      </c>
      <c r="H123" s="195"/>
      <c r="I123" s="200"/>
      <c r="M123" s="224" t="e">
        <f t="shared" si="7"/>
        <v>#N/A</v>
      </c>
      <c r="N123" s="224" t="e">
        <f t="shared" si="9"/>
        <v>#N/A</v>
      </c>
    </row>
    <row r="124" spans="1:14" s="138" customFormat="1">
      <c r="A124" s="149"/>
      <c r="B124" s="221"/>
      <c r="C124" s="221"/>
      <c r="D124" s="221"/>
      <c r="E124" s="212"/>
      <c r="F124" s="212"/>
      <c r="G124" s="213">
        <f t="shared" si="3"/>
        <v>0</v>
      </c>
      <c r="H124" s="195"/>
      <c r="I124" s="200"/>
      <c r="M124" s="224" t="e">
        <f t="shared" si="7"/>
        <v>#N/A</v>
      </c>
      <c r="N124" s="224" t="e">
        <f t="shared" si="9"/>
        <v>#N/A</v>
      </c>
    </row>
    <row r="125" spans="1:14" s="138" customFormat="1">
      <c r="A125" s="149"/>
      <c r="B125" s="221"/>
      <c r="C125" s="221"/>
      <c r="D125" s="221"/>
      <c r="E125" s="212"/>
      <c r="F125" s="212"/>
      <c r="G125" s="213">
        <f t="shared" si="3"/>
        <v>0</v>
      </c>
      <c r="H125" s="195"/>
      <c r="I125" s="200"/>
      <c r="M125" s="224" t="e">
        <f t="shared" si="7"/>
        <v>#N/A</v>
      </c>
      <c r="N125" s="224" t="e">
        <f t="shared" si="9"/>
        <v>#N/A</v>
      </c>
    </row>
    <row r="126" spans="1:14" s="138" customFormat="1">
      <c r="A126" s="149"/>
      <c r="B126" s="221"/>
      <c r="C126" s="221"/>
      <c r="D126" s="221"/>
      <c r="E126" s="212"/>
      <c r="F126" s="212"/>
      <c r="G126" s="213">
        <f t="shared" si="3"/>
        <v>0</v>
      </c>
      <c r="H126" s="195"/>
      <c r="I126" s="200"/>
      <c r="M126" s="224" t="e">
        <f t="shared" si="7"/>
        <v>#N/A</v>
      </c>
      <c r="N126" s="224" t="e">
        <f t="shared" si="9"/>
        <v>#N/A</v>
      </c>
    </row>
    <row r="127" spans="1:14" s="138" customFormat="1">
      <c r="A127" s="149"/>
      <c r="B127" s="221"/>
      <c r="C127" s="221"/>
      <c r="D127" s="221"/>
      <c r="E127" s="212"/>
      <c r="F127" s="212"/>
      <c r="G127" s="213">
        <f t="shared" si="3"/>
        <v>0</v>
      </c>
      <c r="H127" s="195"/>
      <c r="I127" s="200"/>
      <c r="M127" s="224" t="e">
        <f t="shared" si="7"/>
        <v>#N/A</v>
      </c>
      <c r="N127" s="224" t="e">
        <f t="shared" si="9"/>
        <v>#N/A</v>
      </c>
    </row>
    <row r="128" spans="1:14" s="138" customFormat="1">
      <c r="A128" s="149"/>
      <c r="B128" s="221"/>
      <c r="C128" s="221"/>
      <c r="D128" s="221"/>
      <c r="E128" s="212"/>
      <c r="F128" s="212"/>
      <c r="G128" s="213">
        <f t="shared" si="3"/>
        <v>0</v>
      </c>
      <c r="H128" s="195"/>
      <c r="I128" s="200"/>
      <c r="M128" s="224" t="e">
        <f t="shared" si="7"/>
        <v>#N/A</v>
      </c>
      <c r="N128" s="224" t="e">
        <f t="shared" si="9"/>
        <v>#N/A</v>
      </c>
    </row>
    <row r="129" spans="1:14" s="138" customFormat="1">
      <c r="A129" s="149"/>
      <c r="B129" s="221"/>
      <c r="C129" s="221"/>
      <c r="D129" s="221"/>
      <c r="E129" s="212"/>
      <c r="F129" s="212"/>
      <c r="G129" s="213">
        <f t="shared" si="3"/>
        <v>0</v>
      </c>
      <c r="H129" s="195"/>
      <c r="I129" s="200"/>
      <c r="M129" s="224" t="e">
        <f t="shared" si="7"/>
        <v>#N/A</v>
      </c>
      <c r="N129" s="224" t="e">
        <f t="shared" si="9"/>
        <v>#N/A</v>
      </c>
    </row>
    <row r="130" spans="1:14" s="138" customFormat="1">
      <c r="A130" s="149"/>
      <c r="B130" s="221"/>
      <c r="C130" s="221"/>
      <c r="D130" s="221"/>
      <c r="E130" s="212"/>
      <c r="F130" s="212"/>
      <c r="G130" s="213">
        <f t="shared" si="3"/>
        <v>0</v>
      </c>
      <c r="H130" s="195"/>
      <c r="I130" s="200"/>
      <c r="M130" s="224" t="e">
        <f t="shared" si="7"/>
        <v>#N/A</v>
      </c>
      <c r="N130" s="224" t="e">
        <f t="shared" si="9"/>
        <v>#N/A</v>
      </c>
    </row>
    <row r="131" spans="1:14" s="138" customFormat="1">
      <c r="A131" s="149"/>
      <c r="B131" s="221"/>
      <c r="C131" s="221"/>
      <c r="D131" s="221"/>
      <c r="E131" s="212"/>
      <c r="F131" s="212"/>
      <c r="G131" s="213">
        <f t="shared" si="3"/>
        <v>0</v>
      </c>
      <c r="H131" s="195"/>
      <c r="I131" s="200"/>
      <c r="M131" s="224" t="e">
        <f t="shared" si="7"/>
        <v>#N/A</v>
      </c>
      <c r="N131" s="224" t="e">
        <f t="shared" si="9"/>
        <v>#N/A</v>
      </c>
    </row>
    <row r="132" spans="1:14" s="138" customFormat="1">
      <c r="A132" s="149"/>
      <c r="B132" s="221"/>
      <c r="C132" s="221"/>
      <c r="D132" s="221"/>
      <c r="E132" s="212"/>
      <c r="F132" s="212"/>
      <c r="G132" s="213">
        <f t="shared" si="3"/>
        <v>0</v>
      </c>
      <c r="H132" s="195"/>
      <c r="I132" s="200"/>
      <c r="M132" s="224" t="e">
        <f t="shared" si="7"/>
        <v>#N/A</v>
      </c>
      <c r="N132" s="224" t="e">
        <f t="shared" si="9"/>
        <v>#N/A</v>
      </c>
    </row>
    <row r="133" spans="1:14" s="138" customFormat="1">
      <c r="A133" s="149"/>
      <c r="B133" s="221"/>
      <c r="C133" s="221"/>
      <c r="D133" s="221"/>
      <c r="E133" s="212"/>
      <c r="F133" s="212"/>
      <c r="G133" s="213">
        <f t="shared" si="3"/>
        <v>0</v>
      </c>
      <c r="H133" s="195"/>
      <c r="I133" s="200"/>
      <c r="M133" s="224" t="e">
        <f t="shared" si="7"/>
        <v>#N/A</v>
      </c>
      <c r="N133" s="224" t="e">
        <f t="shared" si="9"/>
        <v>#N/A</v>
      </c>
    </row>
  </sheetData>
  <sheetProtection algorithmName="SHA-512" hashValue="scVyTta9B6Di1cULPKGDN7AywF5H9rus4RTNzdsc2Ay82ofLPDQWgz50wcUZqgPQz4WN6Zye4GKerwwRsUCjzQ==" saltValue="MUiR95A3R5TckeXtwhz7Bw==" spinCount="100000" sheet="1" insertRows="0" selectLockedCells="1"/>
  <mergeCells count="15">
    <mergeCell ref="B11:D11"/>
    <mergeCell ref="E11:F11"/>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1:A133" xr:uid="{C7BB7713-C92B-4E3B-9DA4-DDDAE1B53EC5}">
      <formula1>$A$6:$A$11</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999E3-627A-4081-BD7A-A041EF06709A}">
  <sheetPr>
    <tabColor rgb="FFFFC000"/>
    <pageSetUpPr fitToPage="1"/>
  </sheetPr>
  <dimension ref="A1:J21"/>
  <sheetViews>
    <sheetView showGridLines="0" view="pageBreakPreview" topLeftCell="D1" zoomScaleNormal="100" zoomScaleSheetLayoutView="100" workbookViewId="0">
      <selection activeCell="E5" sqref="E5:J6"/>
    </sheetView>
  </sheetViews>
  <sheetFormatPr defaultRowHeight="18.75"/>
  <cols>
    <col min="1" max="1" width="3.625" customWidth="1"/>
    <col min="2" max="2" width="19.25" customWidth="1"/>
    <col min="3" max="4" width="20" customWidth="1"/>
    <col min="5" max="5" width="12.875" bestFit="1" customWidth="1"/>
    <col min="6" max="8" width="20" customWidth="1"/>
    <col min="10" max="10" width="0" hidden="1" customWidth="1"/>
  </cols>
  <sheetData>
    <row r="1" spans="1:10" s="125" customFormat="1">
      <c r="A1" s="125" t="s">
        <v>240</v>
      </c>
    </row>
    <row r="2" spans="1:10" s="125" customFormat="1" ht="19.5">
      <c r="A2" s="126" t="s">
        <v>268</v>
      </c>
    </row>
    <row r="3" spans="1:10" s="125" customFormat="1" ht="19.5">
      <c r="D3" s="142"/>
      <c r="F3" s="128" t="s">
        <v>90</v>
      </c>
      <c r="G3" s="324">
        <f>基本情報!E8</f>
        <v>0</v>
      </c>
      <c r="H3" s="325"/>
      <c r="I3" s="142"/>
    </row>
    <row r="5" spans="1:10">
      <c r="B5" s="330" t="s">
        <v>269</v>
      </c>
      <c r="C5" s="330"/>
      <c r="D5" s="330"/>
      <c r="E5" s="299">
        <f>SUM(F6:H6)</f>
        <v>0</v>
      </c>
      <c r="F5" s="163" t="s">
        <v>270</v>
      </c>
      <c r="G5" s="164" t="s">
        <v>271</v>
      </c>
      <c r="H5" s="164" t="s">
        <v>272</v>
      </c>
    </row>
    <row r="6" spans="1:10" s="162" customFormat="1" ht="28.15" customHeight="1">
      <c r="B6" s="330"/>
      <c r="C6" s="330"/>
      <c r="D6" s="330"/>
      <c r="E6" s="299"/>
      <c r="F6" s="165"/>
      <c r="G6" s="165"/>
      <c r="H6" s="165"/>
    </row>
    <row r="7" spans="1:10" s="162" customFormat="1" ht="10.15" customHeight="1"/>
    <row r="8" spans="1:10" s="162" customFormat="1" ht="28.15" customHeight="1">
      <c r="B8" s="191" t="s">
        <v>330</v>
      </c>
      <c r="E8" s="165"/>
      <c r="F8" s="197" t="str">
        <f>IF(E8&gt;J8,"入力できる最大日数("&amp;J8&amp;"日)を超えています","")</f>
        <v/>
      </c>
      <c r="G8" s="189"/>
      <c r="H8" s="189"/>
      <c r="I8" s="189"/>
      <c r="J8" s="189">
        <f>_xlfn.DAYS("2023/5/7","2023/4/1")+1</f>
        <v>37</v>
      </c>
    </row>
    <row r="9" spans="1:10" s="162" customFormat="1" ht="10.15" customHeight="1">
      <c r="E9" s="186"/>
    </row>
    <row r="10" spans="1:10" s="162" customFormat="1" ht="28.15" customHeight="1">
      <c r="B10" s="162" t="s">
        <v>273</v>
      </c>
      <c r="E10" s="188">
        <f>E5*E8</f>
        <v>0</v>
      </c>
    </row>
    <row r="11" spans="1:10" s="162" customFormat="1" ht="31.15" customHeight="1">
      <c r="H11" s="166" t="s">
        <v>18</v>
      </c>
    </row>
    <row r="12" spans="1:10" s="167" customFormat="1">
      <c r="B12" s="285"/>
      <c r="C12" s="168" t="s">
        <v>294</v>
      </c>
      <c r="D12" s="168" t="s">
        <v>295</v>
      </c>
      <c r="E12" s="168" t="s">
        <v>276</v>
      </c>
      <c r="F12" s="168" t="s">
        <v>277</v>
      </c>
      <c r="G12" s="168" t="s">
        <v>278</v>
      </c>
      <c r="H12" s="168" t="s">
        <v>279</v>
      </c>
    </row>
    <row r="13" spans="1:10" s="167" customFormat="1">
      <c r="B13" s="285"/>
      <c r="C13" s="169" t="s">
        <v>11</v>
      </c>
      <c r="D13" s="169" t="s">
        <v>280</v>
      </c>
      <c r="E13" s="169" t="s">
        <v>281</v>
      </c>
      <c r="F13" s="169" t="s">
        <v>282</v>
      </c>
      <c r="G13" s="169" t="s">
        <v>283</v>
      </c>
      <c r="H13" s="169" t="s">
        <v>284</v>
      </c>
    </row>
    <row r="14" spans="1:10" s="167" customFormat="1" ht="97.9" customHeight="1">
      <c r="B14" s="285"/>
      <c r="C14" s="331" t="s">
        <v>296</v>
      </c>
      <c r="D14" s="332"/>
      <c r="E14" s="170"/>
      <c r="F14" s="170"/>
      <c r="G14" s="170"/>
      <c r="H14" s="170"/>
    </row>
    <row r="15" spans="1:10" s="162" customFormat="1" ht="28.15" customHeight="1">
      <c r="B15" s="171" t="s">
        <v>286</v>
      </c>
      <c r="C15" s="215"/>
      <c r="D15" s="215"/>
      <c r="E15" s="173">
        <f>IFERROR(C15/D15,0)</f>
        <v>0</v>
      </c>
      <c r="F15" s="217"/>
      <c r="G15" s="218">
        <f>$E$10*F15</f>
        <v>0</v>
      </c>
      <c r="H15" s="175">
        <f>E15*G15</f>
        <v>0</v>
      </c>
    </row>
    <row r="16" spans="1:10" s="162" customFormat="1" ht="28.15" customHeight="1">
      <c r="B16" s="171" t="s">
        <v>287</v>
      </c>
      <c r="C16" s="215"/>
      <c r="D16" s="215"/>
      <c r="E16" s="173">
        <f t="shared" ref="E16:E20" si="0">IFERROR(C16/D16,0)</f>
        <v>0</v>
      </c>
      <c r="F16" s="217"/>
      <c r="G16" s="218">
        <f t="shared" ref="G16:G20" si="1">$E$10*F16</f>
        <v>0</v>
      </c>
      <c r="H16" s="175">
        <f t="shared" ref="H16:H20" si="2">E16*G16</f>
        <v>0</v>
      </c>
    </row>
    <row r="17" spans="2:8" s="162" customFormat="1" ht="28.15" customHeight="1">
      <c r="B17" s="171" t="s">
        <v>288</v>
      </c>
      <c r="C17" s="215"/>
      <c r="D17" s="215"/>
      <c r="E17" s="173">
        <f t="shared" si="0"/>
        <v>0</v>
      </c>
      <c r="F17" s="217"/>
      <c r="G17" s="218">
        <f t="shared" si="1"/>
        <v>0</v>
      </c>
      <c r="H17" s="175">
        <f t="shared" si="2"/>
        <v>0</v>
      </c>
    </row>
    <row r="18" spans="2:8" s="162" customFormat="1" ht="28.15" customHeight="1">
      <c r="B18" s="171" t="s">
        <v>289</v>
      </c>
      <c r="C18" s="215"/>
      <c r="D18" s="215"/>
      <c r="E18" s="173">
        <f t="shared" si="0"/>
        <v>0</v>
      </c>
      <c r="F18" s="217"/>
      <c r="G18" s="218">
        <f t="shared" si="1"/>
        <v>0</v>
      </c>
      <c r="H18" s="175">
        <f t="shared" si="2"/>
        <v>0</v>
      </c>
    </row>
    <row r="19" spans="2:8" s="162" customFormat="1" ht="28.15" customHeight="1">
      <c r="B19" s="171" t="s">
        <v>290</v>
      </c>
      <c r="C19" s="215"/>
      <c r="D19" s="215"/>
      <c r="E19" s="173">
        <f t="shared" si="0"/>
        <v>0</v>
      </c>
      <c r="F19" s="217"/>
      <c r="G19" s="218">
        <f t="shared" si="1"/>
        <v>0</v>
      </c>
      <c r="H19" s="175">
        <f t="shared" si="2"/>
        <v>0</v>
      </c>
    </row>
    <row r="20" spans="2:8" s="162" customFormat="1" ht="28.15" customHeight="1" thickBot="1">
      <c r="B20" s="176" t="s">
        <v>291</v>
      </c>
      <c r="C20" s="216"/>
      <c r="D20" s="216"/>
      <c r="E20" s="178">
        <f t="shared" si="0"/>
        <v>0</v>
      </c>
      <c r="F20" s="219"/>
      <c r="G20" s="220">
        <f t="shared" si="1"/>
        <v>0</v>
      </c>
      <c r="H20" s="181">
        <f t="shared" si="2"/>
        <v>0</v>
      </c>
    </row>
    <row r="21" spans="2:8" s="162" customFormat="1" ht="28.15" customHeight="1" thickTop="1">
      <c r="B21" s="182" t="s">
        <v>292</v>
      </c>
      <c r="C21" s="183"/>
      <c r="D21" s="183"/>
      <c r="E21" s="184"/>
      <c r="F21" s="184"/>
      <c r="G21" s="184"/>
      <c r="H21" s="185">
        <f>ROUNDDOWN(SUM(H15:H20),0)</f>
        <v>0</v>
      </c>
    </row>
  </sheetData>
  <sheetProtection algorithmName="SHA-512" hashValue="hlkkrukJGPhudcwczbSoyOvEdiX7oMMZ2TOIG+Le8iWNYywrkjmXgUlwbgPH7LjEGlP0JcvacuQGZJIe0wwWIg==" saltValue="AJBKxMimRgxvJQxZW/ABoA==" spinCount="100000" sheet="1" selectLockedCells="1"/>
  <mergeCells count="5">
    <mergeCell ref="G3:H3"/>
    <mergeCell ref="B5:D6"/>
    <mergeCell ref="E5:E6"/>
    <mergeCell ref="B12:B14"/>
    <mergeCell ref="C14:D14"/>
  </mergeCells>
  <phoneticPr fontId="3"/>
  <pageMargins left="0.70866141732283472" right="0.70866141732283472" top="0.6" bottom="0.43" header="0.31496062992125984" footer="0.31496062992125984"/>
  <pageSetup paperSize="9" scale="8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T19" sqref="T1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66"/>
      <c r="B2" s="366"/>
      <c r="C2" s="366"/>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67" t="s">
        <v>114</v>
      </c>
      <c r="B4" s="367"/>
      <c r="C4" s="368"/>
      <c r="D4" s="368"/>
      <c r="E4" s="368"/>
      <c r="F4" s="368"/>
      <c r="G4" s="368"/>
      <c r="H4" s="368"/>
      <c r="I4" s="368"/>
      <c r="J4" s="368"/>
      <c r="K4" s="368"/>
      <c r="L4" s="368"/>
      <c r="M4" s="368"/>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90</v>
      </c>
      <c r="I7" s="374">
        <f>基本情報!E8</f>
        <v>0</v>
      </c>
      <c r="J7" s="375"/>
      <c r="K7" s="375"/>
      <c r="L7" s="375"/>
      <c r="M7" s="375"/>
    </row>
    <row r="8" spans="1:13">
      <c r="A8" s="18"/>
      <c r="B8" s="18"/>
      <c r="C8" s="18"/>
      <c r="D8" s="18"/>
      <c r="E8" s="18"/>
      <c r="F8" s="18"/>
      <c r="G8" s="18"/>
      <c r="H8" s="18"/>
      <c r="I8" s="18"/>
      <c r="J8" s="18"/>
      <c r="K8" s="18"/>
      <c r="L8" s="18"/>
      <c r="M8" s="18"/>
    </row>
    <row r="9" spans="1:13" ht="19.5" thickBot="1">
      <c r="A9" s="349" t="s">
        <v>61</v>
      </c>
      <c r="B9" s="344"/>
      <c r="C9" s="18"/>
      <c r="D9" s="18"/>
      <c r="E9" s="18"/>
      <c r="F9" s="18"/>
      <c r="G9" s="18"/>
      <c r="H9" s="350" t="s">
        <v>62</v>
      </c>
      <c r="I9" s="350"/>
      <c r="J9" s="351"/>
      <c r="K9" s="351"/>
      <c r="L9" s="351"/>
      <c r="M9" s="18"/>
    </row>
    <row r="10" spans="1:13" ht="29.45" customHeight="1" thickBot="1">
      <c r="A10" s="18"/>
      <c r="B10" s="369" t="s">
        <v>63</v>
      </c>
      <c r="C10" s="370"/>
      <c r="D10" s="370"/>
      <c r="E10" s="370"/>
      <c r="F10" s="370"/>
      <c r="G10" s="371"/>
      <c r="H10" s="372" t="s">
        <v>64</v>
      </c>
      <c r="I10" s="370"/>
      <c r="J10" s="370"/>
      <c r="K10" s="370"/>
      <c r="L10" s="373"/>
      <c r="M10" s="18"/>
    </row>
    <row r="11" spans="1:13" ht="29.45" customHeight="1">
      <c r="A11" s="18"/>
      <c r="B11" s="376" t="s">
        <v>73</v>
      </c>
      <c r="C11" s="377"/>
      <c r="D11" s="377"/>
      <c r="E11" s="377"/>
      <c r="F11" s="377"/>
      <c r="G11" s="378"/>
      <c r="H11" s="19"/>
      <c r="I11" s="20"/>
      <c r="J11" s="379">
        <f>'別紙2-3'!J15</f>
        <v>0</v>
      </c>
      <c r="K11" s="379"/>
      <c r="L11" s="21"/>
      <c r="M11" s="18"/>
    </row>
    <row r="12" spans="1:13" ht="29.45" customHeight="1">
      <c r="A12" s="18"/>
      <c r="B12" s="360" t="s">
        <v>65</v>
      </c>
      <c r="C12" s="361"/>
      <c r="D12" s="361"/>
      <c r="E12" s="361"/>
      <c r="F12" s="361"/>
      <c r="G12" s="362"/>
      <c r="H12" s="22"/>
      <c r="I12" s="23"/>
      <c r="J12" s="380">
        <f>J18-J11-J13</f>
        <v>0</v>
      </c>
      <c r="K12" s="380"/>
      <c r="L12" s="24"/>
      <c r="M12" s="18"/>
    </row>
    <row r="13" spans="1:13" ht="29.45" customHeight="1" thickBot="1">
      <c r="A13" s="18"/>
      <c r="B13" s="360" t="s">
        <v>66</v>
      </c>
      <c r="C13" s="361"/>
      <c r="D13" s="361"/>
      <c r="E13" s="361"/>
      <c r="F13" s="361"/>
      <c r="G13" s="362"/>
      <c r="H13" s="25"/>
      <c r="I13" s="26"/>
      <c r="J13" s="363">
        <f>'別紙2-3'!D15</f>
        <v>0</v>
      </c>
      <c r="K13" s="363"/>
      <c r="L13" s="27"/>
      <c r="M13" s="18"/>
    </row>
    <row r="14" spans="1:13" ht="29.45" customHeight="1" thickBot="1">
      <c r="A14" s="18"/>
      <c r="B14" s="340" t="s">
        <v>67</v>
      </c>
      <c r="C14" s="341"/>
      <c r="D14" s="341"/>
      <c r="E14" s="341"/>
      <c r="F14" s="341"/>
      <c r="G14" s="342"/>
      <c r="H14" s="28"/>
      <c r="I14" s="343">
        <f>SUM(J11:K13)</f>
        <v>0</v>
      </c>
      <c r="J14" s="343"/>
      <c r="K14" s="343"/>
      <c r="L14" s="29"/>
      <c r="M14" s="18"/>
    </row>
    <row r="15" spans="1:13">
      <c r="A15" s="18"/>
      <c r="B15" s="364"/>
      <c r="C15" s="364"/>
      <c r="D15" s="364"/>
      <c r="E15" s="364"/>
      <c r="F15" s="364"/>
      <c r="G15" s="364"/>
      <c r="H15" s="364"/>
      <c r="I15" s="364"/>
      <c r="J15" s="364"/>
      <c r="K15" s="364"/>
      <c r="L15" s="364"/>
      <c r="M15" s="18"/>
    </row>
    <row r="16" spans="1:13" ht="19.5" thickBot="1">
      <c r="A16" s="349" t="s">
        <v>68</v>
      </c>
      <c r="B16" s="344"/>
      <c r="C16" s="18"/>
      <c r="D16" s="18"/>
      <c r="E16" s="18"/>
      <c r="F16" s="18"/>
      <c r="G16" s="18"/>
      <c r="H16" s="350" t="s">
        <v>62</v>
      </c>
      <c r="I16" s="350"/>
      <c r="J16" s="351"/>
      <c r="K16" s="351"/>
      <c r="L16" s="351"/>
      <c r="M16" s="18"/>
    </row>
    <row r="17" spans="1:13" ht="29.45" customHeight="1" thickBot="1">
      <c r="A17" s="18"/>
      <c r="B17" s="369" t="s">
        <v>63</v>
      </c>
      <c r="C17" s="370"/>
      <c r="D17" s="370"/>
      <c r="E17" s="370"/>
      <c r="F17" s="370"/>
      <c r="G17" s="371"/>
      <c r="H17" s="372" t="s">
        <v>64</v>
      </c>
      <c r="I17" s="370"/>
      <c r="J17" s="370"/>
      <c r="K17" s="370"/>
      <c r="L17" s="373"/>
      <c r="M17" s="18"/>
    </row>
    <row r="18" spans="1:13" ht="29.45" customHeight="1">
      <c r="A18" s="18"/>
      <c r="B18" s="352" t="s">
        <v>69</v>
      </c>
      <c r="C18" s="353"/>
      <c r="D18" s="353"/>
      <c r="E18" s="353"/>
      <c r="F18" s="353"/>
      <c r="G18" s="354"/>
      <c r="H18" s="30"/>
      <c r="I18" s="31"/>
      <c r="J18" s="355">
        <f>'別紙2-3'!C15</f>
        <v>0</v>
      </c>
      <c r="K18" s="355"/>
      <c r="L18" s="32"/>
      <c r="M18" s="18"/>
    </row>
    <row r="19" spans="1:13" ht="29.45" customHeight="1">
      <c r="A19" s="18"/>
      <c r="B19" s="356"/>
      <c r="C19" s="357"/>
      <c r="D19" s="357"/>
      <c r="E19" s="357"/>
      <c r="F19" s="357"/>
      <c r="G19" s="358"/>
      <c r="H19" s="33"/>
      <c r="I19" s="359"/>
      <c r="J19" s="359"/>
      <c r="K19" s="359"/>
      <c r="L19" s="34"/>
      <c r="M19" s="18"/>
    </row>
    <row r="20" spans="1:13" ht="29.45" customHeight="1" thickBot="1">
      <c r="A20" s="18"/>
      <c r="B20" s="333"/>
      <c r="C20" s="334"/>
      <c r="D20" s="334"/>
      <c r="E20" s="334"/>
      <c r="F20" s="334"/>
      <c r="G20" s="335"/>
      <c r="H20" s="35"/>
      <c r="I20" s="336"/>
      <c r="J20" s="336"/>
      <c r="K20" s="336"/>
      <c r="L20" s="36"/>
      <c r="M20" s="18"/>
    </row>
    <row r="21" spans="1:13" ht="29.45" customHeight="1" thickBot="1">
      <c r="A21" s="18"/>
      <c r="B21" s="340" t="s">
        <v>67</v>
      </c>
      <c r="C21" s="341"/>
      <c r="D21" s="341"/>
      <c r="E21" s="341"/>
      <c r="F21" s="341"/>
      <c r="G21" s="342"/>
      <c r="H21" s="28"/>
      <c r="I21" s="343">
        <f>SUM(J18:K20)</f>
        <v>0</v>
      </c>
      <c r="J21" s="343"/>
      <c r="K21" s="343"/>
      <c r="L21" s="29"/>
      <c r="M21" s="18"/>
    </row>
    <row r="22" spans="1:13">
      <c r="A22" s="18"/>
      <c r="B22" s="18"/>
      <c r="C22" s="18"/>
      <c r="D22" s="18"/>
      <c r="E22" s="18"/>
      <c r="F22" s="18"/>
      <c r="G22" s="18"/>
      <c r="H22" s="18"/>
      <c r="I22" s="18"/>
      <c r="J22" s="18"/>
      <c r="K22" s="18"/>
      <c r="L22" s="18"/>
      <c r="M22" s="18"/>
    </row>
    <row r="23" spans="1:13">
      <c r="A23" s="18"/>
      <c r="B23" s="344" t="s">
        <v>70</v>
      </c>
      <c r="C23" s="344"/>
      <c r="D23" s="344"/>
      <c r="E23" s="344"/>
      <c r="F23" s="344"/>
      <c r="G23" s="344"/>
      <c r="H23" s="344"/>
      <c r="I23" s="344"/>
      <c r="J23" s="344"/>
      <c r="K23" s="37"/>
      <c r="L23" s="18"/>
      <c r="M23" s="18"/>
    </row>
    <row r="24" spans="1:13">
      <c r="A24" s="18"/>
      <c r="B24" s="37"/>
      <c r="C24" s="37"/>
      <c r="D24" s="37"/>
      <c r="E24" s="37"/>
      <c r="F24" s="37"/>
      <c r="G24" s="37"/>
      <c r="H24" s="37"/>
      <c r="I24" s="37"/>
      <c r="J24" s="37"/>
      <c r="K24" s="37"/>
      <c r="L24" s="18"/>
      <c r="M24" s="18"/>
    </row>
    <row r="25" spans="1:13">
      <c r="A25" s="18"/>
      <c r="B25" s="37"/>
      <c r="C25" s="1"/>
      <c r="D25" s="346" t="str">
        <f>'様式第５号（実績報告書）'!Q3</f>
        <v>令和５年　月　　日</v>
      </c>
      <c r="E25" s="347"/>
      <c r="F25" s="347"/>
      <c r="G25" s="347"/>
      <c r="H25" s="347"/>
      <c r="I25" s="347"/>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5" t="s">
        <v>74</v>
      </c>
      <c r="E27" s="345"/>
      <c r="F27" s="365" t="s">
        <v>91</v>
      </c>
      <c r="G27" s="365"/>
      <c r="H27" s="365"/>
      <c r="I27" s="365"/>
      <c r="J27" s="365"/>
      <c r="K27" s="365"/>
      <c r="L27" s="365"/>
      <c r="M27" s="365"/>
    </row>
    <row r="28" spans="1:13">
      <c r="A28" s="18"/>
      <c r="B28" s="18"/>
      <c r="C28" s="18"/>
      <c r="D28" s="38"/>
      <c r="E28" s="38"/>
      <c r="F28" s="39"/>
      <c r="G28" s="348" t="str">
        <f>IF(基本情報!E5="","",基本情報!E5)</f>
        <v/>
      </c>
      <c r="H28" s="348"/>
      <c r="I28" s="348"/>
      <c r="J28" s="348"/>
      <c r="K28" s="348"/>
      <c r="L28" s="348"/>
      <c r="M28" s="348"/>
    </row>
    <row r="29" spans="1:13" ht="9" customHeight="1">
      <c r="A29" s="18"/>
      <c r="B29" s="37"/>
      <c r="C29" s="37"/>
      <c r="D29" s="37"/>
      <c r="E29" s="37"/>
      <c r="F29" s="37"/>
      <c r="G29" s="37"/>
      <c r="H29" s="37"/>
      <c r="I29" s="37"/>
      <c r="J29" s="37"/>
      <c r="K29" s="37"/>
      <c r="L29" s="18"/>
      <c r="M29" s="18"/>
    </row>
    <row r="30" spans="1:13">
      <c r="A30" s="18"/>
      <c r="B30" s="18"/>
      <c r="C30" s="18"/>
      <c r="D30" s="337" t="s">
        <v>75</v>
      </c>
      <c r="E30" s="337"/>
      <c r="F30" s="365" t="s">
        <v>92</v>
      </c>
      <c r="G30" s="365"/>
      <c r="H30" s="365"/>
      <c r="I30" s="365"/>
      <c r="J30" s="365"/>
      <c r="K30" s="365"/>
      <c r="L30" s="365"/>
      <c r="M30" s="365"/>
    </row>
    <row r="31" spans="1:13">
      <c r="A31" s="18"/>
      <c r="B31" s="18"/>
      <c r="C31" s="18"/>
      <c r="D31" s="338"/>
      <c r="E31" s="338"/>
      <c r="F31" s="40"/>
      <c r="G31" s="339" t="str">
        <f>IF(基本情報!E6="","",基本情報!E6)</f>
        <v/>
      </c>
      <c r="H31" s="339"/>
      <c r="I31" s="339"/>
      <c r="J31" s="339"/>
      <c r="K31" s="339"/>
      <c r="L31" s="339"/>
      <c r="M31" s="339"/>
    </row>
    <row r="32" spans="1:13">
      <c r="A32" s="18"/>
      <c r="B32" s="18"/>
      <c r="C32" s="18"/>
      <c r="D32" s="18"/>
      <c r="E32" s="18"/>
      <c r="F32" s="18"/>
      <c r="G32" s="339">
        <f>基本情報!E7</f>
        <v>0</v>
      </c>
      <c r="H32" s="339"/>
      <c r="I32" s="339"/>
      <c r="J32" s="339"/>
      <c r="K32" s="339"/>
      <c r="L32" s="339"/>
      <c r="M32" s="339"/>
    </row>
  </sheetData>
  <sheetProtection algorithmName="SHA-512" hashValue="O39i8fbWmN5rHASqdnlKCPNOJhRs/w3sWJd8aqfGF9DCP39KPDBB7DWDTQ1RFg7QglOQ/KRN4atc+BQjgU9YFg==" saltValue="+aTKH+vf7PFTrjQ3+1sk5Q==" spinCount="100000" sheet="1" selectLockedCells="1"/>
  <mergeCells count="38">
    <mergeCell ref="G32:M32"/>
    <mergeCell ref="B21:G21"/>
    <mergeCell ref="I21:K21"/>
    <mergeCell ref="B23:J23"/>
    <mergeCell ref="D25:I25"/>
    <mergeCell ref="D27:E27"/>
    <mergeCell ref="F27:M27"/>
    <mergeCell ref="G28:M28"/>
    <mergeCell ref="D30:E30"/>
    <mergeCell ref="F30:M30"/>
    <mergeCell ref="D31:E31"/>
    <mergeCell ref="G31:M31"/>
    <mergeCell ref="B18:G18"/>
    <mergeCell ref="J18:K18"/>
    <mergeCell ref="B19:G19"/>
    <mergeCell ref="I19:K19"/>
    <mergeCell ref="B20:G20"/>
    <mergeCell ref="I20:K20"/>
    <mergeCell ref="B17:G17"/>
    <mergeCell ref="H17:L17"/>
    <mergeCell ref="B11:G11"/>
    <mergeCell ref="J11:K11"/>
    <mergeCell ref="B12:G12"/>
    <mergeCell ref="J12:K12"/>
    <mergeCell ref="B13:G13"/>
    <mergeCell ref="J13:K13"/>
    <mergeCell ref="B14:G14"/>
    <mergeCell ref="I14:K14"/>
    <mergeCell ref="B15:L15"/>
    <mergeCell ref="A16:B16"/>
    <mergeCell ref="H16:L16"/>
    <mergeCell ref="B10:G10"/>
    <mergeCell ref="H10:L10"/>
    <mergeCell ref="A2:C2"/>
    <mergeCell ref="A4:M4"/>
    <mergeCell ref="I7:M7"/>
    <mergeCell ref="A9:B9"/>
    <mergeCell ref="H9:L9"/>
  </mergeCells>
  <phoneticPr fontId="3"/>
  <pageMargins left="0.7" right="0.4"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38"/>
  <sheetViews>
    <sheetView showGridLines="0" showZeros="0" view="pageBreakPreview" topLeftCell="A6" zoomScaleNormal="100" zoomScaleSheetLayoutView="100" workbookViewId="0">
      <selection activeCell="I6" sqref="I6:O6"/>
    </sheetView>
  </sheetViews>
  <sheetFormatPr defaultColWidth="3.375" defaultRowHeight="19.5"/>
  <cols>
    <col min="1" max="16384" width="3.375" style="65"/>
  </cols>
  <sheetData>
    <row r="1" spans="1:23">
      <c r="A1" s="64" t="s">
        <v>141</v>
      </c>
    </row>
    <row r="2" spans="1:23" ht="13.9" customHeight="1"/>
    <row r="3" spans="1:23">
      <c r="A3" s="442" t="s">
        <v>142</v>
      </c>
      <c r="B3" s="442"/>
      <c r="C3" s="442"/>
      <c r="D3" s="442"/>
      <c r="E3" s="442"/>
      <c r="F3" s="442"/>
      <c r="G3" s="442"/>
      <c r="H3" s="442"/>
      <c r="I3" s="442"/>
      <c r="J3" s="442"/>
      <c r="K3" s="442"/>
      <c r="L3" s="442"/>
      <c r="M3" s="442"/>
      <c r="N3" s="442"/>
      <c r="O3" s="442"/>
      <c r="P3" s="442"/>
      <c r="Q3" s="442"/>
      <c r="R3" s="442"/>
      <c r="S3" s="442"/>
      <c r="T3" s="442"/>
      <c r="U3" s="442"/>
      <c r="V3" s="442"/>
      <c r="W3" s="442"/>
    </row>
    <row r="4" spans="1:23">
      <c r="A4" s="442"/>
      <c r="B4" s="442"/>
      <c r="C4" s="442"/>
      <c r="D4" s="442"/>
      <c r="E4" s="442"/>
      <c r="F4" s="442"/>
      <c r="G4" s="442"/>
      <c r="H4" s="442"/>
      <c r="I4" s="442"/>
      <c r="J4" s="442"/>
      <c r="K4" s="442"/>
      <c r="L4" s="442"/>
      <c r="M4" s="442"/>
      <c r="N4" s="442"/>
      <c r="O4" s="442"/>
      <c r="P4" s="442"/>
      <c r="Q4" s="442"/>
      <c r="R4" s="442"/>
      <c r="S4" s="442"/>
      <c r="T4" s="442"/>
      <c r="U4" s="442"/>
      <c r="V4" s="442"/>
      <c r="W4" s="442"/>
    </row>
    <row r="5" spans="1:23" ht="14.45" customHeight="1"/>
    <row r="6" spans="1:23" ht="25.5">
      <c r="H6" s="90" t="s">
        <v>34</v>
      </c>
      <c r="I6" s="443"/>
      <c r="J6" s="443"/>
      <c r="K6" s="443"/>
      <c r="L6" s="443"/>
      <c r="M6" s="443"/>
      <c r="N6" s="443"/>
      <c r="O6" s="443"/>
      <c r="P6" s="91" t="s">
        <v>35</v>
      </c>
    </row>
    <row r="9" spans="1:23">
      <c r="B9" s="65" t="s">
        <v>136</v>
      </c>
      <c r="C9" s="89"/>
      <c r="D9" s="89"/>
      <c r="E9" s="437" t="s">
        <v>109</v>
      </c>
      <c r="F9" s="437"/>
      <c r="G9" s="437"/>
      <c r="H9" s="437"/>
      <c r="I9" s="437"/>
      <c r="J9" s="437"/>
      <c r="K9" s="89" t="s">
        <v>196</v>
      </c>
      <c r="L9" s="89"/>
      <c r="M9" s="89"/>
      <c r="N9" s="439"/>
      <c r="O9" s="439"/>
      <c r="P9" s="89" t="s">
        <v>125</v>
      </c>
      <c r="Q9" s="89"/>
      <c r="R9" s="439"/>
      <c r="S9" s="439"/>
      <c r="T9" s="439"/>
      <c r="U9" s="89" t="s">
        <v>200</v>
      </c>
      <c r="V9" s="89"/>
      <c r="W9" s="89"/>
    </row>
    <row r="10" spans="1:23" ht="19.899999999999999" customHeight="1">
      <c r="B10" s="444" t="s">
        <v>201</v>
      </c>
      <c r="C10" s="444"/>
      <c r="D10" s="444"/>
      <c r="E10" s="444"/>
      <c r="F10" s="444"/>
      <c r="G10" s="444"/>
      <c r="H10" s="444"/>
      <c r="I10" s="444"/>
      <c r="J10" s="444"/>
      <c r="K10" s="444"/>
      <c r="L10" s="444"/>
      <c r="M10" s="444"/>
      <c r="N10" s="444"/>
      <c r="O10" s="444"/>
      <c r="P10" s="444"/>
      <c r="Q10" s="444"/>
      <c r="R10" s="444"/>
      <c r="S10" s="444"/>
      <c r="T10" s="444"/>
      <c r="U10" s="444"/>
      <c r="V10" s="444"/>
      <c r="W10" s="444"/>
    </row>
    <row r="11" spans="1:23">
      <c r="B11" s="444"/>
      <c r="C11" s="444"/>
      <c r="D11" s="444"/>
      <c r="E11" s="444"/>
      <c r="F11" s="444"/>
      <c r="G11" s="444"/>
      <c r="H11" s="444"/>
      <c r="I11" s="444"/>
      <c r="J11" s="444"/>
      <c r="K11" s="444"/>
      <c r="L11" s="444"/>
      <c r="M11" s="444"/>
      <c r="N11" s="444"/>
      <c r="O11" s="444"/>
      <c r="P11" s="444"/>
      <c r="Q11" s="444"/>
      <c r="R11" s="444"/>
      <c r="S11" s="444"/>
      <c r="T11" s="444"/>
      <c r="U11" s="444"/>
      <c r="V11" s="444"/>
      <c r="W11" s="444"/>
    </row>
    <row r="12" spans="1:23" ht="13.9" customHeight="1"/>
    <row r="13" spans="1:23" ht="13.9" customHeight="1"/>
    <row r="14" spans="1:23">
      <c r="B14" s="65" t="s">
        <v>133</v>
      </c>
      <c r="G14" s="198" t="s">
        <v>315</v>
      </c>
      <c r="I14" s="65" t="s">
        <v>321</v>
      </c>
    </row>
    <row r="15" spans="1:23">
      <c r="I15" s="65" t="s">
        <v>215</v>
      </c>
    </row>
    <row r="16" spans="1:23" s="198" customFormat="1">
      <c r="B16" s="198" t="s">
        <v>314</v>
      </c>
      <c r="G16" s="198" t="s">
        <v>315</v>
      </c>
      <c r="I16" s="440">
        <f>基本情報!E8</f>
        <v>0</v>
      </c>
      <c r="J16" s="441"/>
      <c r="K16" s="441"/>
      <c r="L16" s="441"/>
      <c r="M16" s="441"/>
      <c r="N16" s="441"/>
      <c r="O16" s="441"/>
      <c r="P16" s="441"/>
      <c r="Q16" s="441"/>
      <c r="R16" s="441"/>
      <c r="S16" s="441"/>
      <c r="T16" s="441"/>
      <c r="U16" s="441"/>
      <c r="V16" s="441"/>
    </row>
    <row r="17" spans="1:24" s="198" customFormat="1">
      <c r="B17" s="199" t="s">
        <v>316</v>
      </c>
    </row>
    <row r="19" spans="1:24">
      <c r="C19" s="65" t="s">
        <v>132</v>
      </c>
    </row>
    <row r="21" spans="1:24">
      <c r="E21" s="437" t="s">
        <v>109</v>
      </c>
      <c r="F21" s="437"/>
      <c r="G21" s="437"/>
      <c r="H21" s="437"/>
      <c r="I21" s="437"/>
      <c r="J21" s="437"/>
      <c r="X21" s="66" t="s">
        <v>52</v>
      </c>
    </row>
    <row r="23" spans="1:24">
      <c r="B23" s="65" t="s">
        <v>29</v>
      </c>
    </row>
    <row r="24" spans="1:24">
      <c r="L24" s="198" t="s">
        <v>313</v>
      </c>
    </row>
    <row r="25" spans="1:24">
      <c r="L25" s="65" t="s">
        <v>84</v>
      </c>
      <c r="M25" s="67"/>
      <c r="N25" s="67"/>
      <c r="O25" s="69"/>
      <c r="P25" s="69"/>
      <c r="Q25" s="69"/>
      <c r="R25" s="69"/>
      <c r="S25" s="69"/>
      <c r="T25" s="69"/>
      <c r="U25" s="69"/>
      <c r="V25" s="69"/>
      <c r="W25" s="69"/>
      <c r="X25" s="42"/>
    </row>
    <row r="26" spans="1:24">
      <c r="M26" s="264" t="str">
        <f>IF(基本情報!E5="","",基本情報!E5)</f>
        <v/>
      </c>
      <c r="N26" s="264"/>
      <c r="O26" s="264"/>
      <c r="P26" s="264"/>
      <c r="Q26" s="264"/>
      <c r="R26" s="264"/>
      <c r="S26" s="264"/>
      <c r="T26" s="264"/>
      <c r="U26" s="264"/>
      <c r="V26" s="264"/>
      <c r="W26" s="264"/>
      <c r="X26" s="42"/>
    </row>
    <row r="27" spans="1:24">
      <c r="L27" s="65" t="s">
        <v>85</v>
      </c>
      <c r="M27" s="67"/>
      <c r="N27" s="67"/>
      <c r="O27" s="69"/>
      <c r="P27" s="69"/>
      <c r="Q27" s="69"/>
      <c r="R27" s="69"/>
      <c r="S27" s="69"/>
      <c r="T27" s="69"/>
      <c r="U27" s="69"/>
      <c r="V27" s="69"/>
      <c r="W27" s="69"/>
    </row>
    <row r="28" spans="1:24">
      <c r="M28" s="264" t="str">
        <f>IF(基本情報!E6="","",基本情報!E6)</f>
        <v/>
      </c>
      <c r="N28" s="264"/>
      <c r="O28" s="264"/>
      <c r="P28" s="264"/>
      <c r="Q28" s="264"/>
      <c r="R28" s="264"/>
      <c r="S28" s="264"/>
      <c r="T28" s="264"/>
      <c r="U28" s="264"/>
      <c r="V28" s="264"/>
      <c r="W28" s="264"/>
      <c r="X28" s="66"/>
    </row>
    <row r="29" spans="1:24">
      <c r="M29" s="263">
        <f>基本情報!E7</f>
        <v>0</v>
      </c>
      <c r="N29" s="264"/>
      <c r="O29" s="264"/>
      <c r="P29" s="264"/>
      <c r="Q29" s="264"/>
      <c r="R29" s="264"/>
      <c r="S29" s="264"/>
      <c r="T29" s="264"/>
      <c r="U29" s="264"/>
      <c r="V29" s="264"/>
      <c r="W29" s="264"/>
      <c r="X29" s="66"/>
    </row>
    <row r="30" spans="1:24" ht="13.15" customHeight="1">
      <c r="A30" s="92"/>
      <c r="B30" s="92"/>
      <c r="C30" s="92"/>
      <c r="D30" s="92"/>
      <c r="E30" s="92"/>
      <c r="F30" s="92"/>
      <c r="G30" s="92"/>
      <c r="H30" s="92"/>
      <c r="I30" s="92"/>
      <c r="J30" s="92"/>
      <c r="K30" s="92"/>
      <c r="L30" s="92"/>
      <c r="M30" s="92"/>
      <c r="N30" s="92"/>
      <c r="O30" s="92"/>
      <c r="P30" s="92"/>
      <c r="Q30" s="92"/>
      <c r="R30" s="92"/>
      <c r="S30" s="92"/>
      <c r="T30" s="92"/>
      <c r="U30" s="92"/>
      <c r="V30" s="92"/>
      <c r="W30" s="92"/>
    </row>
    <row r="31" spans="1:24" ht="13.9" customHeight="1"/>
    <row r="32" spans="1:24">
      <c r="B32" s="65" t="s">
        <v>137</v>
      </c>
    </row>
    <row r="33" spans="2:24">
      <c r="B33" s="463" t="s">
        <v>138</v>
      </c>
      <c r="C33" s="463"/>
      <c r="D33" s="463"/>
      <c r="E33" s="463"/>
      <c r="F33" s="463"/>
      <c r="G33" s="463"/>
      <c r="H33" s="463"/>
      <c r="I33" s="463"/>
      <c r="J33" s="463"/>
      <c r="K33" s="447">
        <f>基本情報!E18</f>
        <v>0</v>
      </c>
      <c r="L33" s="448"/>
      <c r="M33" s="448"/>
      <c r="N33" s="448"/>
      <c r="O33" s="448"/>
      <c r="P33" s="448"/>
      <c r="Q33" s="448"/>
      <c r="R33" s="448"/>
      <c r="S33" s="448"/>
      <c r="T33" s="448"/>
      <c r="U33" s="448"/>
      <c r="V33" s="449"/>
    </row>
    <row r="34" spans="2:24">
      <c r="B34" s="463"/>
      <c r="C34" s="463"/>
      <c r="D34" s="463"/>
      <c r="E34" s="463"/>
      <c r="F34" s="463"/>
      <c r="G34" s="463"/>
      <c r="H34" s="463"/>
      <c r="I34" s="463"/>
      <c r="J34" s="463"/>
      <c r="K34" s="450">
        <f>基本情報!E19</f>
        <v>0</v>
      </c>
      <c r="L34" s="451"/>
      <c r="M34" s="451"/>
      <c r="N34" s="451"/>
      <c r="O34" s="451"/>
      <c r="P34" s="451"/>
      <c r="Q34" s="451"/>
      <c r="R34" s="451"/>
      <c r="S34" s="451"/>
      <c r="T34" s="451"/>
      <c r="U34" s="451"/>
      <c r="V34" s="452"/>
      <c r="X34" s="192" t="s">
        <v>305</v>
      </c>
    </row>
    <row r="35" spans="2:24">
      <c r="B35" s="463" t="s">
        <v>139</v>
      </c>
      <c r="C35" s="463"/>
      <c r="D35" s="463"/>
      <c r="E35" s="463"/>
      <c r="F35" s="463"/>
      <c r="G35" s="463"/>
      <c r="H35" s="463"/>
      <c r="I35" s="463"/>
      <c r="J35" s="463"/>
      <c r="K35" s="459" t="s">
        <v>88</v>
      </c>
      <c r="L35" s="461">
        <f>基本情報!E20</f>
        <v>0</v>
      </c>
      <c r="M35" s="461"/>
      <c r="N35" s="461"/>
      <c r="O35" s="455" t="s">
        <v>89</v>
      </c>
      <c r="P35" s="455">
        <f>基本情報!I20</f>
        <v>0</v>
      </c>
      <c r="Q35" s="455"/>
      <c r="R35" s="455"/>
      <c r="S35" s="455"/>
      <c r="T35" s="455"/>
      <c r="U35" s="455"/>
      <c r="V35" s="456"/>
    </row>
    <row r="36" spans="2:24">
      <c r="B36" s="463"/>
      <c r="C36" s="463"/>
      <c r="D36" s="463"/>
      <c r="E36" s="463"/>
      <c r="F36" s="463"/>
      <c r="G36" s="463"/>
      <c r="H36" s="463"/>
      <c r="I36" s="463"/>
      <c r="J36" s="463"/>
      <c r="K36" s="460"/>
      <c r="L36" s="462"/>
      <c r="M36" s="462"/>
      <c r="N36" s="462"/>
      <c r="O36" s="457"/>
      <c r="P36" s="457"/>
      <c r="Q36" s="457"/>
      <c r="R36" s="457"/>
      <c r="S36" s="457"/>
      <c r="T36" s="457"/>
      <c r="U36" s="457"/>
      <c r="V36" s="458"/>
    </row>
    <row r="37" spans="2:24">
      <c r="B37" s="445" t="s">
        <v>140</v>
      </c>
      <c r="C37" s="446"/>
      <c r="D37" s="446"/>
      <c r="E37" s="446"/>
      <c r="F37" s="446"/>
      <c r="G37" s="446"/>
      <c r="H37" s="446"/>
      <c r="I37" s="446"/>
      <c r="J37" s="446"/>
      <c r="K37" s="93" t="s">
        <v>88</v>
      </c>
      <c r="L37" s="453">
        <f>基本情報!E21</f>
        <v>0</v>
      </c>
      <c r="M37" s="448"/>
      <c r="N37" s="448"/>
      <c r="O37" s="448"/>
      <c r="P37" s="448"/>
      <c r="Q37" s="448"/>
      <c r="R37" s="448"/>
      <c r="S37" s="448"/>
      <c r="T37" s="448"/>
      <c r="U37" s="448"/>
      <c r="V37" s="94" t="s">
        <v>89</v>
      </c>
    </row>
    <row r="38" spans="2:24">
      <c r="B38" s="446"/>
      <c r="C38" s="446"/>
      <c r="D38" s="446"/>
      <c r="E38" s="446"/>
      <c r="F38" s="446"/>
      <c r="G38" s="446"/>
      <c r="H38" s="446"/>
      <c r="I38" s="446"/>
      <c r="J38" s="446"/>
      <c r="K38" s="454">
        <f>基本情報!E22</f>
        <v>0</v>
      </c>
      <c r="L38" s="451"/>
      <c r="M38" s="451"/>
      <c r="N38" s="451"/>
      <c r="O38" s="451"/>
      <c r="P38" s="451"/>
      <c r="Q38" s="451"/>
      <c r="R38" s="451"/>
      <c r="S38" s="451"/>
      <c r="T38" s="451"/>
      <c r="U38" s="451"/>
      <c r="V38" s="452"/>
    </row>
  </sheetData>
  <sheetProtection algorithmName="SHA-512" hashValue="hgGHYdxiw6bJNOdIBJnUlyZqjMhOENlulRxdZG858LeujRzc5WVr9pJP+PqEPbfpsWowH0zn+ubAxwBQVuwSZQ==" saltValue="IO4SrU1FFfl4qmBwiXPtQw==" spinCount="100000" sheet="1" selectLockedCells="1"/>
  <mergeCells count="22">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I16:V16"/>
    <mergeCell ref="B10:W11"/>
    <mergeCell ref="A3:W4"/>
    <mergeCell ref="I6:O6"/>
    <mergeCell ref="E9:J9"/>
    <mergeCell ref="N9:O9"/>
    <mergeCell ref="R9:T9"/>
  </mergeCells>
  <phoneticPr fontId="3"/>
  <pageMargins left="0.7" right="0.7" top="0.75" bottom="0.52"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zoomScaleNormal="100" zoomScaleSheetLayoutView="100" workbookViewId="0">
      <selection activeCell="C16" sqref="C16:H16"/>
    </sheetView>
  </sheetViews>
  <sheetFormatPr defaultColWidth="3.375" defaultRowHeight="19.5"/>
  <cols>
    <col min="1" max="16384" width="3.375" style="65"/>
  </cols>
  <sheetData>
    <row r="1" spans="1:24">
      <c r="A1" s="64" t="s">
        <v>148</v>
      </c>
    </row>
    <row r="2" spans="1:24">
      <c r="Q2" s="266"/>
      <c r="R2" s="266"/>
      <c r="S2" s="266"/>
      <c r="T2" s="266"/>
      <c r="U2" s="266"/>
      <c r="V2" s="266"/>
      <c r="W2" s="266"/>
      <c r="X2" s="66" t="s">
        <v>60</v>
      </c>
    </row>
    <row r="3" spans="1:24">
      <c r="Q3" s="267" t="s">
        <v>109</v>
      </c>
      <c r="R3" s="266"/>
      <c r="S3" s="266"/>
      <c r="T3" s="266"/>
      <c r="U3" s="266"/>
      <c r="V3" s="266"/>
      <c r="W3" s="266"/>
      <c r="X3" s="66" t="s">
        <v>52</v>
      </c>
    </row>
    <row r="4" spans="1:24">
      <c r="X4" s="42"/>
    </row>
    <row r="5" spans="1:24">
      <c r="B5" s="65" t="s">
        <v>29</v>
      </c>
      <c r="X5" s="42"/>
    </row>
    <row r="6" spans="1:24">
      <c r="X6" s="42"/>
    </row>
    <row r="7" spans="1:24">
      <c r="L7" s="65" t="s">
        <v>320</v>
      </c>
      <c r="X7" s="42"/>
    </row>
    <row r="8" spans="1:24">
      <c r="L8" s="65" t="s">
        <v>84</v>
      </c>
      <c r="M8" s="67"/>
      <c r="N8" s="67"/>
      <c r="O8" s="69"/>
      <c r="P8" s="69"/>
      <c r="Q8" s="69"/>
      <c r="R8" s="69"/>
      <c r="S8" s="69"/>
      <c r="T8" s="69"/>
      <c r="U8" s="69"/>
      <c r="V8" s="69"/>
      <c r="W8" s="69"/>
      <c r="X8" s="42"/>
    </row>
    <row r="9" spans="1:24">
      <c r="M9" s="264" t="str">
        <f>IF(基本情報!E5="","",基本情報!E5)</f>
        <v/>
      </c>
      <c r="N9" s="264"/>
      <c r="O9" s="264"/>
      <c r="P9" s="264"/>
      <c r="Q9" s="264"/>
      <c r="R9" s="264"/>
      <c r="S9" s="264"/>
      <c r="T9" s="264"/>
      <c r="U9" s="264"/>
      <c r="V9" s="264"/>
      <c r="W9" s="264"/>
      <c r="X9" s="42"/>
    </row>
    <row r="10" spans="1:24">
      <c r="L10" s="65" t="s">
        <v>85</v>
      </c>
      <c r="M10" s="67"/>
      <c r="N10" s="67"/>
      <c r="O10" s="69"/>
      <c r="P10" s="69"/>
      <c r="Q10" s="69"/>
      <c r="R10" s="69"/>
      <c r="S10" s="69"/>
      <c r="T10" s="69"/>
      <c r="U10" s="69"/>
      <c r="V10" s="69"/>
      <c r="W10" s="69"/>
    </row>
    <row r="11" spans="1:24">
      <c r="M11" s="264" t="str">
        <f>IF(基本情報!E6="","",基本情報!E6)</f>
        <v/>
      </c>
      <c r="N11" s="264"/>
      <c r="O11" s="264"/>
      <c r="P11" s="264"/>
      <c r="Q11" s="264"/>
      <c r="R11" s="264"/>
      <c r="S11" s="264"/>
      <c r="T11" s="264"/>
      <c r="U11" s="264"/>
      <c r="V11" s="264"/>
      <c r="W11" s="264"/>
      <c r="X11" s="66"/>
    </row>
    <row r="12" spans="1:24">
      <c r="M12" s="263">
        <f>基本情報!E7</f>
        <v>0</v>
      </c>
      <c r="N12" s="269"/>
      <c r="O12" s="269"/>
      <c r="P12" s="269"/>
      <c r="Q12" s="269"/>
      <c r="R12" s="269"/>
      <c r="S12" s="269"/>
      <c r="T12" s="269"/>
      <c r="U12" s="269"/>
      <c r="V12" s="269"/>
      <c r="W12" s="269"/>
      <c r="X12" s="66"/>
    </row>
    <row r="14" spans="1:24">
      <c r="A14" s="268" t="s">
        <v>149</v>
      </c>
      <c r="B14" s="268"/>
      <c r="C14" s="268"/>
      <c r="D14" s="268"/>
      <c r="E14" s="268"/>
      <c r="F14" s="268"/>
      <c r="G14" s="268"/>
      <c r="H14" s="268"/>
      <c r="I14" s="268"/>
      <c r="J14" s="268"/>
      <c r="K14" s="268"/>
      <c r="L14" s="268"/>
      <c r="M14" s="268"/>
      <c r="N14" s="268"/>
      <c r="O14" s="268"/>
      <c r="P14" s="268"/>
      <c r="Q14" s="268"/>
      <c r="R14" s="268"/>
      <c r="S14" s="268"/>
      <c r="T14" s="268"/>
      <c r="U14" s="268"/>
      <c r="V14" s="268"/>
      <c r="W14" s="268"/>
    </row>
    <row r="16" spans="1:24">
      <c r="C16" s="437" t="s">
        <v>109</v>
      </c>
      <c r="D16" s="437"/>
      <c r="E16" s="437"/>
      <c r="F16" s="437"/>
      <c r="G16" s="437"/>
      <c r="H16" s="437"/>
      <c r="I16" s="89" t="s">
        <v>196</v>
      </c>
      <c r="J16" s="89"/>
      <c r="K16" s="89"/>
      <c r="L16" s="439"/>
      <c r="M16" s="439"/>
      <c r="N16" s="89" t="s">
        <v>125</v>
      </c>
      <c r="O16" s="89"/>
      <c r="P16" s="439"/>
      <c r="Q16" s="439"/>
      <c r="R16" s="439"/>
      <c r="S16" s="89" t="s">
        <v>203</v>
      </c>
      <c r="T16" s="89"/>
      <c r="U16" s="89"/>
      <c r="V16" s="89"/>
      <c r="W16" s="89"/>
    </row>
    <row r="17" spans="1:23" ht="19.899999999999999" customHeight="1">
      <c r="B17" s="384" t="s">
        <v>202</v>
      </c>
      <c r="C17" s="384"/>
      <c r="D17" s="384"/>
      <c r="E17" s="384"/>
      <c r="F17" s="384"/>
      <c r="G17" s="384"/>
      <c r="H17" s="384"/>
      <c r="I17" s="384"/>
      <c r="J17" s="384"/>
      <c r="K17" s="384"/>
      <c r="L17" s="384"/>
      <c r="M17" s="384"/>
      <c r="N17" s="384"/>
      <c r="O17" s="384"/>
      <c r="P17" s="384"/>
      <c r="Q17" s="384"/>
      <c r="R17" s="384"/>
      <c r="S17" s="384"/>
      <c r="T17" s="384"/>
      <c r="U17" s="384"/>
      <c r="V17" s="384"/>
      <c r="W17" s="76"/>
    </row>
    <row r="18" spans="1:23" ht="19.899999999999999" customHeight="1">
      <c r="B18" s="384"/>
      <c r="C18" s="384"/>
      <c r="D18" s="384"/>
      <c r="E18" s="384"/>
      <c r="F18" s="384"/>
      <c r="G18" s="384"/>
      <c r="H18" s="384"/>
      <c r="I18" s="384"/>
      <c r="J18" s="384"/>
      <c r="K18" s="384"/>
      <c r="L18" s="384"/>
      <c r="M18" s="384"/>
      <c r="N18" s="384"/>
      <c r="O18" s="384"/>
      <c r="P18" s="384"/>
      <c r="Q18" s="384"/>
      <c r="R18" s="384"/>
      <c r="S18" s="384"/>
      <c r="T18" s="384"/>
      <c r="U18" s="384"/>
      <c r="V18" s="384"/>
      <c r="W18" s="76"/>
    </row>
    <row r="19" spans="1:23" ht="19.899999999999999" customHeight="1">
      <c r="B19" s="384"/>
      <c r="C19" s="384"/>
      <c r="D19" s="384"/>
      <c r="E19" s="384"/>
      <c r="F19" s="384"/>
      <c r="G19" s="384"/>
      <c r="H19" s="384"/>
      <c r="I19" s="384"/>
      <c r="J19" s="384"/>
      <c r="K19" s="384"/>
      <c r="L19" s="384"/>
      <c r="M19" s="384"/>
      <c r="N19" s="384"/>
      <c r="O19" s="384"/>
      <c r="P19" s="384"/>
      <c r="Q19" s="384"/>
      <c r="R19" s="384"/>
      <c r="S19" s="384"/>
      <c r="T19" s="384"/>
      <c r="U19" s="384"/>
      <c r="V19" s="384"/>
      <c r="W19" s="76"/>
    </row>
    <row r="20" spans="1:23">
      <c r="B20" s="384"/>
      <c r="C20" s="384"/>
      <c r="D20" s="384"/>
      <c r="E20" s="384"/>
      <c r="F20" s="384"/>
      <c r="G20" s="384"/>
      <c r="H20" s="384"/>
      <c r="I20" s="384"/>
      <c r="J20" s="384"/>
      <c r="K20" s="384"/>
      <c r="L20" s="384"/>
      <c r="M20" s="384"/>
      <c r="N20" s="384"/>
      <c r="O20" s="384"/>
      <c r="P20" s="384"/>
      <c r="Q20" s="384"/>
      <c r="R20" s="384"/>
      <c r="S20" s="384"/>
      <c r="T20" s="384"/>
      <c r="U20" s="384"/>
      <c r="V20" s="384"/>
      <c r="W20" s="76"/>
    </row>
    <row r="21" spans="1:23">
      <c r="A21" s="65" t="s">
        <v>33</v>
      </c>
      <c r="I21" s="65" t="s">
        <v>321</v>
      </c>
    </row>
    <row r="22" spans="1:23">
      <c r="I22" s="65" t="s">
        <v>215</v>
      </c>
    </row>
    <row r="23" spans="1:23" s="198" customFormat="1" ht="12" customHeight="1"/>
    <row r="24" spans="1:23" s="198" customFormat="1">
      <c r="A24" s="198" t="s">
        <v>86</v>
      </c>
      <c r="I24" s="440">
        <f>基本情報!E8</f>
        <v>0</v>
      </c>
      <c r="J24" s="441"/>
      <c r="K24" s="441"/>
      <c r="L24" s="441"/>
      <c r="M24" s="441"/>
      <c r="N24" s="441"/>
      <c r="O24" s="441"/>
      <c r="P24" s="441"/>
      <c r="Q24" s="441"/>
      <c r="R24" s="441"/>
      <c r="S24" s="441"/>
      <c r="T24" s="441"/>
      <c r="U24" s="441"/>
    </row>
    <row r="25" spans="1:23" s="198" customFormat="1">
      <c r="H25" s="198" t="s">
        <v>88</v>
      </c>
      <c r="I25" s="440">
        <f>基本情報!E9</f>
        <v>0</v>
      </c>
      <c r="J25" s="441"/>
      <c r="K25" s="441"/>
      <c r="L25" s="441"/>
      <c r="M25" s="441"/>
      <c r="N25" s="441"/>
      <c r="O25" s="441"/>
      <c r="P25" s="441"/>
      <c r="Q25" s="441"/>
      <c r="R25" s="441"/>
      <c r="S25" s="441"/>
      <c r="T25" s="441"/>
      <c r="U25" s="441"/>
      <c r="V25" s="198" t="s">
        <v>89</v>
      </c>
    </row>
    <row r="26" spans="1:23" ht="12" customHeight="1"/>
    <row r="27" spans="1:23">
      <c r="A27" s="95" t="s">
        <v>152</v>
      </c>
      <c r="B27" s="444" t="s">
        <v>150</v>
      </c>
      <c r="C27" s="444"/>
      <c r="D27" s="444"/>
      <c r="E27" s="444"/>
      <c r="F27" s="444"/>
      <c r="G27" s="444"/>
      <c r="H27" s="444"/>
      <c r="I27" s="444"/>
      <c r="J27" s="444"/>
      <c r="K27" s="444"/>
      <c r="L27" s="444"/>
      <c r="M27" s="444"/>
      <c r="N27" s="444"/>
      <c r="O27" s="444"/>
      <c r="P27" s="444"/>
      <c r="Q27" s="444"/>
      <c r="R27" s="444"/>
      <c r="S27" s="444"/>
      <c r="T27" s="444"/>
      <c r="U27" s="444"/>
      <c r="V27" s="444"/>
    </row>
    <row r="28" spans="1:23">
      <c r="B28" s="444"/>
      <c r="C28" s="444"/>
      <c r="D28" s="444"/>
      <c r="E28" s="444"/>
      <c r="F28" s="444"/>
      <c r="G28" s="444"/>
      <c r="H28" s="444"/>
      <c r="I28" s="444"/>
      <c r="J28" s="444"/>
      <c r="K28" s="444"/>
      <c r="L28" s="444"/>
      <c r="M28" s="444"/>
      <c r="N28" s="444"/>
      <c r="O28" s="444"/>
      <c r="P28" s="444"/>
      <c r="Q28" s="444"/>
      <c r="R28" s="444"/>
      <c r="S28" s="444"/>
      <c r="T28" s="444"/>
      <c r="U28" s="444"/>
      <c r="V28" s="444"/>
    </row>
    <row r="29" spans="1:23" ht="12" customHeight="1"/>
    <row r="30" spans="1:23">
      <c r="I30" s="65" t="s">
        <v>34</v>
      </c>
      <c r="J30" s="468"/>
      <c r="K30" s="468"/>
      <c r="L30" s="468"/>
      <c r="M30" s="468"/>
      <c r="N30" s="468"/>
      <c r="O30" s="468"/>
      <c r="P30" s="65" t="s">
        <v>35</v>
      </c>
    </row>
    <row r="31" spans="1:23" ht="12" customHeight="1"/>
    <row r="32" spans="1:23">
      <c r="A32" s="95" t="s">
        <v>318</v>
      </c>
      <c r="B32" s="444" t="s">
        <v>151</v>
      </c>
      <c r="C32" s="444"/>
      <c r="D32" s="444"/>
      <c r="E32" s="444"/>
      <c r="F32" s="444"/>
      <c r="G32" s="444"/>
      <c r="H32" s="444"/>
      <c r="I32" s="444"/>
      <c r="J32" s="444"/>
      <c r="K32" s="444"/>
      <c r="L32" s="444"/>
      <c r="M32" s="444"/>
      <c r="N32" s="444"/>
      <c r="O32" s="444"/>
      <c r="P32" s="444"/>
      <c r="Q32" s="444"/>
      <c r="R32" s="444"/>
      <c r="S32" s="444"/>
      <c r="T32" s="444"/>
      <c r="U32" s="444"/>
      <c r="V32" s="444"/>
    </row>
    <row r="33" spans="1:22">
      <c r="B33" s="444"/>
      <c r="C33" s="444"/>
      <c r="D33" s="444"/>
      <c r="E33" s="444"/>
      <c r="F33" s="444"/>
      <c r="G33" s="444"/>
      <c r="H33" s="444"/>
      <c r="I33" s="444"/>
      <c r="J33" s="444"/>
      <c r="K33" s="444"/>
      <c r="L33" s="444"/>
      <c r="M33" s="444"/>
      <c r="N33" s="444"/>
      <c r="O33" s="444"/>
      <c r="P33" s="444"/>
      <c r="Q33" s="444"/>
      <c r="R33" s="444"/>
      <c r="S33" s="444"/>
      <c r="T33" s="444"/>
      <c r="U33" s="444"/>
      <c r="V33" s="444"/>
    </row>
    <row r="34" spans="1:22" ht="12" customHeight="1"/>
    <row r="35" spans="1:22">
      <c r="I35" s="65" t="s">
        <v>34</v>
      </c>
      <c r="J35" s="468"/>
      <c r="K35" s="468"/>
      <c r="L35" s="468"/>
      <c r="M35" s="468"/>
      <c r="N35" s="468"/>
      <c r="O35" s="468"/>
      <c r="P35" s="65" t="s">
        <v>35</v>
      </c>
    </row>
    <row r="36" spans="1:22" ht="12" customHeight="1"/>
    <row r="37" spans="1:22">
      <c r="A37" s="65" t="s">
        <v>319</v>
      </c>
    </row>
    <row r="39" spans="1:22">
      <c r="A39" s="198" t="s">
        <v>8</v>
      </c>
      <c r="B39" s="198"/>
      <c r="C39" s="198" t="s">
        <v>312</v>
      </c>
      <c r="D39" s="198"/>
      <c r="E39" s="198"/>
    </row>
  </sheetData>
  <sheetProtection algorithmName="SHA-512" hashValue="XBUz4Slie7bSa2s7nY/Z90ZfdA6bWcIehCnXt3Y61629uef7GCcF7wlbqsaZY+6EfY7+I0DQvdp7sS+a+vWYFg==" saltValue="OthDeIHvtLbvZ1FPPwekRQ==" spinCount="100000" sheet="1" selectLockedCells="1"/>
  <mergeCells count="16">
    <mergeCell ref="B32:V33"/>
    <mergeCell ref="J35:O35"/>
    <mergeCell ref="J30:O30"/>
    <mergeCell ref="C16:H16"/>
    <mergeCell ref="L16:M16"/>
    <mergeCell ref="P16:R16"/>
    <mergeCell ref="B17:V20"/>
    <mergeCell ref="B27:V28"/>
    <mergeCell ref="I24:U24"/>
    <mergeCell ref="I25:U25"/>
    <mergeCell ref="A14:W14"/>
    <mergeCell ref="Q2:W2"/>
    <mergeCell ref="Q3:W3"/>
    <mergeCell ref="M9:W9"/>
    <mergeCell ref="M11:W11"/>
    <mergeCell ref="M12:W12"/>
  </mergeCells>
  <phoneticPr fontId="3"/>
  <pageMargins left="0.7" right="0.7" top="0.75" bottom="0.5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30</vt:i4>
      </vt:variant>
    </vt:vector>
  </HeadingPairs>
  <TitlesOfParts>
    <vt:vector size="58" baseType="lpstr">
      <vt:lpstr>基本情報</vt:lpstr>
      <vt:lpstr>作業用データ（非表示）</vt:lpstr>
      <vt:lpstr>様式第１号（交付申請書）</vt:lpstr>
      <vt:lpstr>別紙2-1（新規）</vt:lpstr>
      <vt:lpstr>別紙2-2（新規）</vt:lpstr>
      <vt:lpstr>別紙2-2（新規）附表（購入予定物品一覧）</vt:lpstr>
      <vt:lpstr>別紙2-2（新規）附表（個人防護具積算）</vt:lpstr>
      <vt:lpstr>予算書抄本（新規）</vt:lpstr>
      <vt:lpstr>整備理由書（新規）</vt:lpstr>
      <vt:lpstr>購入理由書（新規）</vt:lpstr>
      <vt:lpstr>様式第２号（変更申請書）</vt:lpstr>
      <vt:lpstr>別紙2-1（変更）</vt:lpstr>
      <vt:lpstr>別紙2-2（変更）</vt:lpstr>
      <vt:lpstr>別紙2-2（変更）附表（購入予定物品一覧）</vt:lpstr>
      <vt:lpstr>別紙2-2（変更）附表（個人防護具積算）</vt:lpstr>
      <vt:lpstr>予算書抄本（変更）</vt:lpstr>
      <vt:lpstr>整備理由書（変更）</vt:lpstr>
      <vt:lpstr>購入理由書（変更）</vt:lpstr>
      <vt:lpstr>様式第３号（中止廃止申請）</vt:lpstr>
      <vt:lpstr>様式第４号（概算払請求書）</vt:lpstr>
      <vt:lpstr>様式第５号（実績報告書）</vt:lpstr>
      <vt:lpstr>別紙2-3</vt:lpstr>
      <vt:lpstr>別紙2-4</vt:lpstr>
      <vt:lpstr>別紙2-4附表（購入物品一覧）</vt:lpstr>
      <vt:lpstr>別紙2-4附表（個人防護具積算）</vt:lpstr>
      <vt:lpstr>決算書抄本</vt:lpstr>
      <vt:lpstr>様式第６号（請求書）</vt:lpstr>
      <vt:lpstr>様式第７号（消費税仕入控除）</vt:lpstr>
      <vt:lpstr>基本情報!Print_Area</vt:lpstr>
      <vt:lpstr>決算書抄本!Print_Area</vt:lpstr>
      <vt:lpstr>'購入理由書（新規）'!Print_Area</vt:lpstr>
      <vt:lpstr>'購入理由書（変更）'!Print_Area</vt:lpstr>
      <vt:lpstr>'整備理由書（新規）'!Print_Area</vt:lpstr>
      <vt:lpstr>'整備理由書（変更）'!Print_Area</vt:lpstr>
      <vt:lpstr>'別紙2-1（新規）'!Print_Area</vt:lpstr>
      <vt:lpstr>'別紙2-1（変更）'!Print_Area</vt:lpstr>
      <vt:lpstr>'別紙2-2（新規）'!Print_Area</vt:lpstr>
      <vt:lpstr>'別紙2-2（新規）附表（個人防護具積算）'!Print_Area</vt:lpstr>
      <vt:lpstr>'別紙2-2（新規）附表（購入予定物品一覧）'!Print_Area</vt:lpstr>
      <vt:lpstr>'別紙2-2（変更）'!Print_Area</vt:lpstr>
      <vt:lpstr>'別紙2-2（変更）附表（個人防護具積算）'!Print_Area</vt:lpstr>
      <vt:lpstr>'別紙2-2（変更）附表（購入予定物品一覧）'!Print_Area</vt:lpstr>
      <vt:lpstr>'別紙2-3'!Print_Area</vt:lpstr>
      <vt:lpstr>'別紙2-4'!Print_Area</vt:lpstr>
      <vt:lpstr>'別紙2-4附表（個人防護具積算）'!Print_Area</vt:lpstr>
      <vt:lpstr>'別紙2-4附表（購入物品一覧）'!Print_Area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'別紙2-2（新規）附表（購入予定物品一覧）'!Print_Titles</vt:lpstr>
      <vt:lpstr>'別紙2-2（変更）附表（購入予定物品一覧）'!Print_Titles</vt:lpstr>
      <vt:lpstr>'別紙2-4附表（購入物品一覧）'!Print_Titles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2023-06-27T04:28:35Z</dcterms:modified>
</cp:coreProperties>
</file>